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xr:revisionPtr revIDLastSave="0" documentId="8_{7CD55101-8072-45B7-9A4B-15F1D9B6AB4E}" xr6:coauthVersionLast="37" xr6:coauthVersionMax="37" xr10:uidLastSave="{00000000-0000-0000-0000-000000000000}"/>
  <bookViews>
    <workbookView xWindow="0" yWindow="0" windowWidth="23040" windowHeight="9060" firstSheet="1" activeTab="4" xr2:uid="{00000000-000D-0000-FFFF-FFFF00000000}"/>
  </bookViews>
  <sheets>
    <sheet name="SAŽETAK" sheetId="1" r:id="rId1"/>
    <sheet name=" Račun prihoda i rashoda" sheetId="3" r:id="rId2"/>
    <sheet name="Rashodi prema funkcijskoj kl" sheetId="5" r:id="rId3"/>
    <sheet name="Račun financiranja" sheetId="6" r:id="rId4"/>
    <sheet name="POSEBNI DIO" sheetId="7" r:id="rId5"/>
  </sheets>
  <calcPr calcId="179021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80" i="3" l="1"/>
  <c r="E82" i="3"/>
  <c r="E10" i="3"/>
  <c r="E80" i="3"/>
  <c r="E78" i="3"/>
  <c r="J14" i="1"/>
  <c r="J11" i="1"/>
  <c r="I14" i="1"/>
  <c r="I11" i="1"/>
  <c r="H14" i="1"/>
  <c r="H11" i="1"/>
  <c r="G11" i="1"/>
  <c r="G14" i="1" s="1"/>
  <c r="J8" i="1"/>
  <c r="I8" i="1"/>
  <c r="H8" i="1"/>
  <c r="G8" i="1"/>
  <c r="I49" i="3"/>
  <c r="I41" i="3"/>
  <c r="I47" i="3"/>
  <c r="I40" i="3" s="1"/>
  <c r="I64" i="3"/>
  <c r="I50" i="3"/>
  <c r="I51" i="3"/>
  <c r="I54" i="3"/>
  <c r="I53" i="3"/>
  <c r="G47" i="3"/>
  <c r="H47" i="3"/>
  <c r="H40" i="3"/>
  <c r="H75" i="3" s="1"/>
  <c r="H41" i="3"/>
  <c r="H66" i="3"/>
  <c r="I66" i="3"/>
  <c r="I67" i="3"/>
  <c r="H67" i="3"/>
  <c r="I73" i="3"/>
  <c r="I72" i="3"/>
  <c r="H72" i="3"/>
  <c r="H73" i="3"/>
  <c r="I60" i="3"/>
  <c r="I62" i="3"/>
  <c r="H60" i="3"/>
  <c r="H62" i="3"/>
  <c r="H54" i="3"/>
  <c r="H53" i="3"/>
  <c r="H50" i="3"/>
  <c r="H51" i="3"/>
  <c r="H49" i="3"/>
  <c r="I45" i="3"/>
  <c r="I44" i="3"/>
  <c r="H45" i="3"/>
  <c r="H44" i="3"/>
  <c r="G66" i="3"/>
  <c r="G67" i="3"/>
  <c r="G40" i="3"/>
  <c r="H63" i="3"/>
  <c r="I63" i="3"/>
  <c r="E121" i="7"/>
  <c r="E120" i="7" s="1"/>
  <c r="E119" i="7" s="1"/>
  <c r="E114" i="7"/>
  <c r="E113" i="7" s="1"/>
  <c r="E115" i="7"/>
  <c r="E89" i="7"/>
  <c r="E77" i="7"/>
  <c r="E76" i="7" s="1"/>
  <c r="E75" i="7" s="1"/>
  <c r="E64" i="7"/>
  <c r="E69" i="7"/>
  <c r="E54" i="7"/>
  <c r="E53" i="7" s="1"/>
  <c r="E52" i="7" s="1"/>
  <c r="E59" i="7"/>
  <c r="E43" i="7"/>
  <c r="E48" i="7"/>
  <c r="E32" i="7"/>
  <c r="E37" i="7"/>
  <c r="E31" i="7" s="1"/>
  <c r="E30" i="7" s="1"/>
  <c r="E29" i="7" s="1"/>
  <c r="E26" i="7"/>
  <c r="E20" i="7"/>
  <c r="E13" i="7"/>
  <c r="E8" i="7"/>
  <c r="E127" i="7"/>
  <c r="E126" i="7" s="1"/>
  <c r="E125" i="7" s="1"/>
  <c r="E102" i="7"/>
  <c r="E108" i="7"/>
  <c r="E94" i="7"/>
  <c r="E88" i="7" s="1"/>
  <c r="E87" i="7" s="1"/>
  <c r="F14" i="1"/>
  <c r="F8" i="1"/>
  <c r="F11" i="1"/>
  <c r="E47" i="3"/>
  <c r="E41" i="3"/>
  <c r="E63" i="3"/>
  <c r="E67" i="3"/>
  <c r="E66" i="3" s="1"/>
  <c r="F67" i="3"/>
  <c r="F66" i="3" s="1"/>
  <c r="E60" i="3"/>
  <c r="E22" i="3"/>
  <c r="E18" i="3"/>
  <c r="E16" i="3"/>
  <c r="E11" i="3"/>
  <c r="F20" i="7"/>
  <c r="F18" i="7" s="1"/>
  <c r="G20" i="7"/>
  <c r="G18" i="7" s="1"/>
  <c r="H21" i="7"/>
  <c r="I21" i="7"/>
  <c r="H22" i="7"/>
  <c r="I22" i="7"/>
  <c r="F8" i="7"/>
  <c r="F7" i="7" s="1"/>
  <c r="G8" i="7"/>
  <c r="G7" i="7" s="1"/>
  <c r="H8" i="7"/>
  <c r="H7" i="7" s="1"/>
  <c r="I8" i="7"/>
  <c r="I7" i="7" s="1"/>
  <c r="F47" i="3"/>
  <c r="F127" i="7"/>
  <c r="F126" i="7" s="1"/>
  <c r="F125" i="7" s="1"/>
  <c r="G127" i="7"/>
  <c r="G126" i="7" s="1"/>
  <c r="G125" i="7" s="1"/>
  <c r="H127" i="7"/>
  <c r="H126" i="7" s="1"/>
  <c r="H125" i="7" s="1"/>
  <c r="I127" i="7"/>
  <c r="I126" i="7" s="1"/>
  <c r="I125" i="7" s="1"/>
  <c r="I12" i="3"/>
  <c r="I11" i="3" s="1"/>
  <c r="H12" i="3"/>
  <c r="H11" i="3" s="1"/>
  <c r="I13" i="3"/>
  <c r="H13" i="3"/>
  <c r="I17" i="3"/>
  <c r="I16" i="3" s="1"/>
  <c r="H17" i="3"/>
  <c r="H16" i="3" s="1"/>
  <c r="I19" i="3"/>
  <c r="I18" i="3" s="1"/>
  <c r="H19" i="3"/>
  <c r="H18" i="3" s="1"/>
  <c r="I25" i="3"/>
  <c r="H25" i="3"/>
  <c r="G22" i="3"/>
  <c r="H23" i="3"/>
  <c r="I23" i="3" s="1"/>
  <c r="I22" i="3" s="1"/>
  <c r="G11" i="3"/>
  <c r="G10" i="3" s="1"/>
  <c r="G16" i="3"/>
  <c r="G18" i="3"/>
  <c r="F22" i="3"/>
  <c r="F11" i="3"/>
  <c r="F16" i="3"/>
  <c r="F18" i="3"/>
  <c r="F41" i="3"/>
  <c r="F40" i="3" s="1"/>
  <c r="F60" i="3"/>
  <c r="F63" i="3"/>
  <c r="F6" i="7" l="1"/>
  <c r="I20" i="7"/>
  <c r="I18" i="7" s="1"/>
  <c r="I6" i="7" s="1"/>
  <c r="E19" i="7"/>
  <c r="E18" i="7" s="1"/>
  <c r="E63" i="7"/>
  <c r="E62" i="7" s="1"/>
  <c r="H20" i="7"/>
  <c r="H19" i="7" s="1"/>
  <c r="E42" i="7"/>
  <c r="E41" i="7" s="1"/>
  <c r="E101" i="7"/>
  <c r="E100" i="7" s="1"/>
  <c r="G19" i="7"/>
  <c r="G6" i="7"/>
  <c r="E7" i="7"/>
  <c r="I75" i="3"/>
  <c r="F75" i="3"/>
  <c r="F19" i="7"/>
  <c r="E40" i="3"/>
  <c r="E75" i="3" s="1"/>
  <c r="H22" i="3"/>
  <c r="F10" i="3"/>
  <c r="I10" i="3"/>
  <c r="H10" i="3"/>
  <c r="G121" i="7"/>
  <c r="G120" i="7" s="1"/>
  <c r="G119" i="7" s="1"/>
  <c r="F121" i="7"/>
  <c r="F120" i="7" s="1"/>
  <c r="F119" i="7" s="1"/>
  <c r="I122" i="7"/>
  <c r="I121" i="7" s="1"/>
  <c r="I120" i="7" s="1"/>
  <c r="I119" i="7" s="1"/>
  <c r="H122" i="7"/>
  <c r="H121" i="7" s="1"/>
  <c r="H120" i="7" s="1"/>
  <c r="H119" i="7" s="1"/>
  <c r="G115" i="7"/>
  <c r="G114" i="7" s="1"/>
  <c r="G113" i="7" s="1"/>
  <c r="F115" i="7"/>
  <c r="F114" i="7" s="1"/>
  <c r="F113" i="7" s="1"/>
  <c r="I116" i="7"/>
  <c r="I115" i="7" s="1"/>
  <c r="I114" i="7" s="1"/>
  <c r="I113" i="7" s="1"/>
  <c r="H116" i="7"/>
  <c r="H115" i="7" s="1"/>
  <c r="H114" i="7" s="1"/>
  <c r="H113" i="7" s="1"/>
  <c r="I102" i="7"/>
  <c r="H102" i="7"/>
  <c r="G102" i="7"/>
  <c r="F102" i="7"/>
  <c r="F108" i="7"/>
  <c r="G108" i="7"/>
  <c r="I108" i="7"/>
  <c r="H108" i="7"/>
  <c r="G89" i="7"/>
  <c r="F89" i="7"/>
  <c r="I94" i="7"/>
  <c r="H94" i="7"/>
  <c r="G94" i="7"/>
  <c r="F94" i="7"/>
  <c r="I91" i="7"/>
  <c r="I89" i="7" s="1"/>
  <c r="H91" i="7"/>
  <c r="H89" i="7" s="1"/>
  <c r="G77" i="7"/>
  <c r="G76" i="7" s="1"/>
  <c r="G75" i="7" s="1"/>
  <c r="F77" i="7"/>
  <c r="F76" i="7" s="1"/>
  <c r="F75" i="7" s="1"/>
  <c r="I78" i="7"/>
  <c r="I77" i="7" s="1"/>
  <c r="I76" i="7" s="1"/>
  <c r="I75" i="7" s="1"/>
  <c r="H78" i="7"/>
  <c r="H77" i="7" s="1"/>
  <c r="H76" i="7" s="1"/>
  <c r="H75" i="7" s="1"/>
  <c r="I64" i="7"/>
  <c r="H64" i="7"/>
  <c r="G64" i="7"/>
  <c r="F64" i="7"/>
  <c r="G69" i="7"/>
  <c r="F69" i="7"/>
  <c r="I70" i="7"/>
  <c r="I69" i="7" s="1"/>
  <c r="H70" i="7"/>
  <c r="H69" i="7" s="1"/>
  <c r="I59" i="7"/>
  <c r="H59" i="7"/>
  <c r="G59" i="7"/>
  <c r="F59" i="7"/>
  <c r="G54" i="7"/>
  <c r="G53" i="7" s="1"/>
  <c r="G52" i="7" s="1"/>
  <c r="F54" i="7"/>
  <c r="F53" i="7" s="1"/>
  <c r="F52" i="7" s="1"/>
  <c r="I56" i="7"/>
  <c r="I54" i="7" s="1"/>
  <c r="I53" i="7" s="1"/>
  <c r="I52" i="7" s="1"/>
  <c r="H56" i="7"/>
  <c r="H54" i="7" s="1"/>
  <c r="H53" i="7" s="1"/>
  <c r="H52" i="7" s="1"/>
  <c r="G48" i="7"/>
  <c r="I47" i="7"/>
  <c r="H47" i="7"/>
  <c r="I45" i="7"/>
  <c r="H45" i="7"/>
  <c r="F43" i="7"/>
  <c r="F48" i="7"/>
  <c r="G43" i="7"/>
  <c r="G37" i="7"/>
  <c r="H37" i="7"/>
  <c r="I37" i="7"/>
  <c r="F37" i="7"/>
  <c r="G32" i="7"/>
  <c r="F32" i="7"/>
  <c r="H34" i="7"/>
  <c r="I34" i="7" s="1"/>
  <c r="I32" i="7" s="1"/>
  <c r="I19" i="7" l="1"/>
  <c r="E6" i="7"/>
  <c r="H18" i="7"/>
  <c r="H6" i="7" s="1"/>
  <c r="F101" i="7"/>
  <c r="F100" i="7" s="1"/>
  <c r="E5" i="7"/>
  <c r="H101" i="7"/>
  <c r="H100" i="7" s="1"/>
  <c r="I101" i="7"/>
  <c r="I100" i="7" s="1"/>
  <c r="G101" i="7"/>
  <c r="G100" i="7" s="1"/>
  <c r="G88" i="7"/>
  <c r="G87" i="7" s="1"/>
  <c r="H88" i="7"/>
  <c r="H87" i="7" s="1"/>
  <c r="G63" i="7"/>
  <c r="G62" i="7" s="1"/>
  <c r="I88" i="7"/>
  <c r="I87" i="7" s="1"/>
  <c r="F88" i="7"/>
  <c r="F87" i="7" s="1"/>
  <c r="I31" i="7"/>
  <c r="I30" i="7" s="1"/>
  <c r="I29" i="7" s="1"/>
  <c r="I63" i="7"/>
  <c r="I62" i="7" s="1"/>
  <c r="H63" i="7"/>
  <c r="H62" i="7" s="1"/>
  <c r="F63" i="7"/>
  <c r="F62" i="7" s="1"/>
  <c r="H32" i="7"/>
  <c r="H31" i="7" s="1"/>
  <c r="H30" i="7" s="1"/>
  <c r="H29" i="7" s="1"/>
  <c r="F42" i="7"/>
  <c r="F41" i="7" s="1"/>
  <c r="H43" i="7"/>
  <c r="F31" i="7"/>
  <c r="F30" i="7" s="1"/>
  <c r="F29" i="7" s="1"/>
  <c r="I43" i="7"/>
  <c r="G42" i="7"/>
  <c r="G41" i="7" s="1"/>
  <c r="G31" i="7"/>
  <c r="G30" i="7" s="1"/>
  <c r="G29" i="7" s="1"/>
  <c r="H49" i="7"/>
  <c r="H48" i="7" s="1"/>
  <c r="I49" i="7"/>
  <c r="I48" i="7" s="1"/>
  <c r="G63" i="3"/>
  <c r="G60" i="3"/>
  <c r="G41" i="3"/>
  <c r="G5" i="7" l="1"/>
  <c r="F5" i="7"/>
  <c r="H42" i="7"/>
  <c r="H41" i="7" s="1"/>
  <c r="H5" i="7" s="1"/>
  <c r="I42" i="7"/>
  <c r="I41" i="7" s="1"/>
  <c r="I5" i="7" s="1"/>
  <c r="G75" i="3" l="1"/>
  <c r="H82" i="7"/>
  <c r="E82" i="7"/>
  <c r="I82" i="7"/>
  <c r="G82" i="7"/>
  <c r="F82" i="7"/>
</calcChain>
</file>

<file path=xl/sharedStrings.xml><?xml version="1.0" encoding="utf-8"?>
<sst xmlns="http://schemas.openxmlformats.org/spreadsheetml/2006/main" count="281" uniqueCount="134">
  <si>
    <t>PRIHODI UKUPNO</t>
  </si>
  <si>
    <t>PRIHODI POSLOVANJA</t>
  </si>
  <si>
    <t>PRIHODI OD PRODAJE NEFINANCIJSKE IMOVINE</t>
  </si>
  <si>
    <t>RASHODI UKUPNO</t>
  </si>
  <si>
    <t>RASHODI  POSLOVANJA</t>
  </si>
  <si>
    <t>RASHODI ZA NABAVU NEFINANCIJSKE IMOVINE</t>
  </si>
  <si>
    <t>RAZLIKA - VIŠAK / MANJAK</t>
  </si>
  <si>
    <t>VIŠAK / MANJAK IZ PRETHODNE(IH) GODINE KOJI ĆE SE RASPOREDITI / POKRITI</t>
  </si>
  <si>
    <t>PRIMICI OD FINANCIJSKE IMOVINE I ZADUŽIVANJA</t>
  </si>
  <si>
    <t>IZDACI ZA FINANCIJSKU IMOVINU I OTPLATE ZAJMOVA</t>
  </si>
  <si>
    <t>NETO FINANCIRANJE</t>
  </si>
  <si>
    <t>VIŠAK / MANJAK + NETO FINANCIRANJE</t>
  </si>
  <si>
    <t>Naziv prihoda</t>
  </si>
  <si>
    <t xml:space="preserve">A. RAČUN PRIHODA I RASHODA </t>
  </si>
  <si>
    <t>Razred</t>
  </si>
  <si>
    <t>Skupina</t>
  </si>
  <si>
    <t>Izvor</t>
  </si>
  <si>
    <t>Prihodi poslovanja</t>
  </si>
  <si>
    <t>Opći prihodi i primici</t>
  </si>
  <si>
    <t>RASHODI POSLOVANJA</t>
  </si>
  <si>
    <t>Rashodi za zaposlene</t>
  </si>
  <si>
    <t>Rashodi za nabavu nefinancijske imovine</t>
  </si>
  <si>
    <t>RASHODI PREMA FUNKCIJSKOJ KLASIFIKACIJI</t>
  </si>
  <si>
    <t>BROJČANA OZNAKA I NAZIV</t>
  </si>
  <si>
    <t>UKUPNI RASHODI</t>
  </si>
  <si>
    <t>B. RAČUN FINANCIRANJA</t>
  </si>
  <si>
    <t>Primici od financijske imovine i zaduživanja</t>
  </si>
  <si>
    <t>Izdaci za financijsku imovinu i otplate zajmova</t>
  </si>
  <si>
    <t>II. POSEBNI DIO</t>
  </si>
  <si>
    <t>I. OPĆI DIO</t>
  </si>
  <si>
    <t>Šifra</t>
  </si>
  <si>
    <t xml:space="preserve">Naziv </t>
  </si>
  <si>
    <t>Materijalni rashodi</t>
  </si>
  <si>
    <t>Primici od zaduživanja</t>
  </si>
  <si>
    <t>Namjenski primici od zaduživanja</t>
  </si>
  <si>
    <t>Izdaci za otplatu glavnice primljenih kredita i zajmova</t>
  </si>
  <si>
    <t>Vlastiti prihodi</t>
  </si>
  <si>
    <t>A) SAŽETAK RAČUNA PRIHODA I RASHODA</t>
  </si>
  <si>
    <t>B) SAŽETAK RAČUNA FINANCIRANJA</t>
  </si>
  <si>
    <t>UKUPAN DONOS VIŠKA / MANJKA IZ PRETHODNE(IH) GODINE***</t>
  </si>
  <si>
    <t>Pomoći iz inozemstva i od subjekata unutar općeg proračuna</t>
  </si>
  <si>
    <t>…</t>
  </si>
  <si>
    <t>Prihodi iz nadležnog proračuna i od HZZO-a temeljem ugovornih obveza</t>
  </si>
  <si>
    <t>C) PRENESENI VIŠAK ILI PRENESENI MANJAK I VIŠEGODIŠNJI PLAN URAVNOTEŽENJA</t>
  </si>
  <si>
    <t>Naziv</t>
  </si>
  <si>
    <t>Financijski  rashodi</t>
  </si>
  <si>
    <t>Naknade građanima i kućanstvima u naravi</t>
  </si>
  <si>
    <t>Rashodi za nabavu proizvedene dugotrajne  imovine</t>
  </si>
  <si>
    <t>OSNOVNO ŠKOLSTVO STANDARD</t>
  </si>
  <si>
    <t>MZO</t>
  </si>
  <si>
    <t>PRORAČUN JLS</t>
  </si>
  <si>
    <t>INKLUZIJA</t>
  </si>
  <si>
    <t>Prihodi za posebne namjene</t>
  </si>
  <si>
    <t>PRIHODI POSEBNE NAMJE</t>
  </si>
  <si>
    <t>Prihodi od pruženih usluga OŠ</t>
  </si>
  <si>
    <t>VLASTITI PRIHODI</t>
  </si>
  <si>
    <t>PRIH.IZ NADL.PRORAČ.ZA FINANC.RASH.POSLOVANJA-OŠ</t>
  </si>
  <si>
    <t>OPĆI PRIHODI I PRIMICI</t>
  </si>
  <si>
    <t>Višak prihoda OŠ</t>
  </si>
  <si>
    <t>42034VIŠAK PRIHODA</t>
  </si>
  <si>
    <t>Tekuće donacije</t>
  </si>
  <si>
    <t>Plan za 2025.</t>
  </si>
  <si>
    <t>Projekcija 
za 2027.</t>
  </si>
  <si>
    <t>Naziv rashoda</t>
  </si>
  <si>
    <t>Rashodi poslovanja</t>
  </si>
  <si>
    <t>Rashodi za nabavu proizvedene dugotrajne imovine</t>
  </si>
  <si>
    <t>Ukupni rashodi</t>
  </si>
  <si>
    <t>Ukupni tekući prihodi</t>
  </si>
  <si>
    <t>Ukupno</t>
  </si>
  <si>
    <t>Ukupni tekući rashodi</t>
  </si>
  <si>
    <t>09 osnovno obrazovanje</t>
  </si>
  <si>
    <t>0912 Osnovno obrazovanje</t>
  </si>
  <si>
    <t xml:space="preserve">0960 Dodatne usluge u obrazovanju </t>
  </si>
  <si>
    <t>PRIHODI POSLOVANJA PREMA EKONOMSKOJ KLASIFIKACIJI</t>
  </si>
  <si>
    <t>RASHODI POSLOVANJA PREMA EKONOMSKOJ KLASIFIKACIJI</t>
  </si>
  <si>
    <t>Prihodi iz nadl.prorač.za financ.rash.poslovanja-OŠ</t>
  </si>
  <si>
    <t>Proračun JLS</t>
  </si>
  <si>
    <t>Inkluzija</t>
  </si>
  <si>
    <t>Višak prihoda</t>
  </si>
  <si>
    <t>Financijski rashodi</t>
  </si>
  <si>
    <t xml:space="preserve">Naknade građanima i kućanstvima </t>
  </si>
  <si>
    <r>
      <rPr>
        <sz val="10"/>
        <rFont val="Arial"/>
        <family val="2"/>
        <charset val="238"/>
      </rPr>
      <t>Prihodi iz nadl.prorač.za financ.rashoda poslovanja OŠ</t>
    </r>
    <r>
      <rPr>
        <b/>
        <i/>
        <sz val="10"/>
        <rFont val="Arial"/>
        <family val="2"/>
        <charset val="238"/>
      </rPr>
      <t xml:space="preserve"> </t>
    </r>
  </si>
  <si>
    <t>Prihodi iz nadl.prorač.za financ.rashoda poslovanja OŠ</t>
  </si>
  <si>
    <t>DONACIJE</t>
  </si>
  <si>
    <t>Prihodi MZO</t>
  </si>
  <si>
    <t>Višak/manjak iz predhodnih godina</t>
  </si>
  <si>
    <t>VIŠAK/MANJAK PRIHODA</t>
  </si>
  <si>
    <t>Izvrsenje 2024.</t>
  </si>
  <si>
    <t>Plan 2025.</t>
  </si>
  <si>
    <t>Plan za 2026.</t>
  </si>
  <si>
    <t>Projekcija 
za 2028.</t>
  </si>
  <si>
    <t>PROGRAM 2202</t>
  </si>
  <si>
    <t>Aktivnost 2202-01</t>
  </si>
  <si>
    <t>DJELATNOST OSNOVNIH ŠKOLA</t>
  </si>
  <si>
    <t>F.P. i dod.udio u por.na dohodak</t>
  </si>
  <si>
    <t>Aktivnost 2202-04</t>
  </si>
  <si>
    <t>PROGRAM 2203</t>
  </si>
  <si>
    <t>Izvor finamciranja 45</t>
  </si>
  <si>
    <t>Izvor financiranja 51</t>
  </si>
  <si>
    <t>Državni proračun</t>
  </si>
  <si>
    <t>OSNOVNO ŠKOLSTVO - IZNAD STANDARDA</t>
  </si>
  <si>
    <t>Aktivnost A2203-04</t>
  </si>
  <si>
    <t>Podizanje kvalitete i standarda u školstvu</t>
  </si>
  <si>
    <t>Izvor financiranja 31</t>
  </si>
  <si>
    <t>Administracija i upravljanje</t>
  </si>
  <si>
    <t>Izvor financiranja 41</t>
  </si>
  <si>
    <t>VPP</t>
  </si>
  <si>
    <t>Podzanje kvalitete i standarda u školstvu</t>
  </si>
  <si>
    <t>Izvor financiranja 53</t>
  </si>
  <si>
    <t>Izvor financiranja 42</t>
  </si>
  <si>
    <t>Aktivnost A2203-27</t>
  </si>
  <si>
    <t>Udžbenici</t>
  </si>
  <si>
    <t>Aktivnost A2203-33</t>
  </si>
  <si>
    <t>Prehrana za učenike</t>
  </si>
  <si>
    <t>Aktivnost A2203-34</t>
  </si>
  <si>
    <t>Ostale tekuće donacije u naravi</t>
  </si>
  <si>
    <t>Dodatna ulaganja u imovinu</t>
  </si>
  <si>
    <t>Aktivnost A2203-06</t>
  </si>
  <si>
    <t>Aktivnost A2203-30</t>
  </si>
  <si>
    <t>Produženi boravak</t>
  </si>
  <si>
    <t>Zalihe menstr. higij. potrepština</t>
  </si>
  <si>
    <t>Aktivnost T4306-24</t>
  </si>
  <si>
    <t>Projekt Erasmus+ KA121-OŠ Bibinje</t>
  </si>
  <si>
    <t>Aktivnost K4306-35</t>
  </si>
  <si>
    <t>Projekt OŠ Bibinje-NPOO</t>
  </si>
  <si>
    <t>Ostala nemater.proizved. Imovina</t>
  </si>
  <si>
    <t>VPP-31, 41, 53</t>
  </si>
  <si>
    <t>FINANCIJSKI PLAN IZVANPRORAČUNSKOG KORISNIKA JEDINICE LOKALNE I PODRUČNE (REGIONALNE) SAMOUPRAVE 
ZA 2026. I PROJEKCIJA ZA 2027. I 2028. GODINU</t>
  </si>
  <si>
    <t>Pomoći iz DP tem.prijen.EU sredstava</t>
  </si>
  <si>
    <t>Pomoći iz inozemstva</t>
  </si>
  <si>
    <t>Izvršenje 2024.</t>
  </si>
  <si>
    <t>EUR</t>
  </si>
  <si>
    <t>FINANCIJSKI PLAN PRORAČUNSKOG KORISNIKA JEDINICE LOKALNE I PODRUČNE (REGIONALNE) SAMOUPRAVE 
ZA 2026. I PROJEKCIJA ZA 2027. I 2028. GODINU</t>
  </si>
  <si>
    <t xml:space="preserve">         OŠ STJEPANA RADIĆA BIBINJE                                                                                                                                                                                                                                                                                                                                                                                                              FINANCIJSKI PLAN ZA 2026. I PROJEKCIJA ZA 2027. I 2028.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</si>
</sst>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#,##0.00_ ;\-#,##0.00\ "/>
  </numFmts>
  <fonts count="2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i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i/>
      <sz val="10"/>
      <color indexed="8"/>
      <name val="Arial"/>
      <family val="2"/>
      <charset val="238"/>
    </font>
    <font>
      <sz val="12"/>
      <color indexed="8"/>
      <name val="Calibri"/>
      <family val="2"/>
      <charset val="238"/>
    </font>
    <font>
      <b/>
      <i/>
      <sz val="10"/>
      <name val="Arial"/>
      <family val="2"/>
      <charset val="238"/>
    </font>
    <font>
      <b/>
      <i/>
      <sz val="11"/>
      <color indexed="8"/>
      <name val="Calibri"/>
      <family val="2"/>
      <charset val="238"/>
    </font>
    <font>
      <b/>
      <sz val="12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i/>
      <sz val="11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i/>
      <u/>
      <sz val="10"/>
      <name val="Arial"/>
      <family val="2"/>
      <charset val="238"/>
    </font>
    <font>
      <b/>
      <sz val="11"/>
      <color rgb="FF3F3F3F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2F2F2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  <border>
      <left style="thin">
        <color rgb="FF3F3F3F"/>
      </left>
      <right/>
      <top style="thin">
        <color rgb="FF3F3F3F"/>
      </top>
      <bottom style="thin">
        <color indexed="64"/>
      </bottom>
      <diagonal/>
    </border>
    <border>
      <left/>
      <right/>
      <top style="thin">
        <color rgb="FF3F3F3F"/>
      </top>
      <bottom style="thin">
        <color indexed="64"/>
      </bottom>
      <diagonal/>
    </border>
    <border>
      <left/>
      <right style="thin">
        <color rgb="FF3F3F3F"/>
      </right>
      <top style="thin">
        <color rgb="FF3F3F3F"/>
      </top>
      <bottom style="thin">
        <color indexed="64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indexed="64"/>
      </top>
      <bottom style="thin">
        <color rgb="FF3F3F3F"/>
      </bottom>
      <diagonal/>
    </border>
    <border>
      <left/>
      <right/>
      <top style="thin">
        <color indexed="64"/>
      </top>
      <bottom style="thin">
        <color rgb="FF3F3F3F"/>
      </bottom>
      <diagonal/>
    </border>
    <border>
      <left/>
      <right style="thin">
        <color rgb="FF3F3F3F"/>
      </right>
      <top style="thin">
        <color indexed="64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indexed="64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26" fillId="8" borderId="6" applyNumberFormat="0" applyAlignment="0" applyProtection="0"/>
    <xf numFmtId="164" fontId="27" fillId="0" borderId="0" applyFont="0" applyFill="0" applyBorder="0" applyAlignment="0" applyProtection="0"/>
  </cellStyleXfs>
  <cellXfs count="253">
    <xf numFmtId="0" fontId="0" fillId="0" borderId="0" xfId="0"/>
    <xf numFmtId="0" fontId="2" fillId="0" borderId="0" xfId="0" applyNumberFormat="1" applyFont="1" applyFill="1" applyBorder="1" applyAlignment="1" applyProtection="1">
      <alignment horizontal="left" wrapText="1"/>
    </xf>
    <xf numFmtId="0" fontId="4" fillId="0" borderId="0" xfId="0" applyNumberFormat="1" applyFont="1" applyFill="1" applyBorder="1" applyAlignment="1" applyProtection="1">
      <alignment wrapText="1"/>
    </xf>
    <xf numFmtId="0" fontId="3" fillId="0" borderId="0" xfId="0" applyNumberFormat="1" applyFont="1" applyFill="1" applyBorder="1" applyAlignment="1" applyProtection="1"/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3" fontId="3" fillId="2" borderId="4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 applyProtection="1">
      <alignment horizontal="right" wrapText="1"/>
    </xf>
    <xf numFmtId="0" fontId="11" fillId="2" borderId="3" xfId="0" applyNumberFormat="1" applyFont="1" applyFill="1" applyBorder="1" applyAlignment="1" applyProtection="1">
      <alignment horizontal="left" vertical="center" wrapText="1"/>
    </xf>
    <xf numFmtId="0" fontId="9" fillId="2" borderId="3" xfId="0" quotePrefix="1" applyFont="1" applyFill="1" applyBorder="1" applyAlignment="1">
      <alignment horizontal="left" vertical="center"/>
    </xf>
    <xf numFmtId="0" fontId="10" fillId="2" borderId="3" xfId="0" quotePrefix="1" applyFont="1" applyFill="1" applyBorder="1" applyAlignment="1">
      <alignment horizontal="left" vertical="center"/>
    </xf>
    <xf numFmtId="0" fontId="11" fillId="2" borderId="3" xfId="0" applyFont="1" applyFill="1" applyBorder="1" applyAlignment="1">
      <alignment horizontal="left" vertical="center"/>
    </xf>
    <xf numFmtId="0" fontId="11" fillId="2" borderId="3" xfId="0" applyNumberFormat="1" applyFont="1" applyFill="1" applyBorder="1" applyAlignment="1" applyProtection="1">
      <alignment horizontal="left" vertical="center"/>
    </xf>
    <xf numFmtId="0" fontId="9" fillId="2" borderId="3" xfId="0" applyNumberFormat="1" applyFont="1" applyFill="1" applyBorder="1" applyAlignment="1" applyProtection="1">
      <alignment horizontal="left" vertical="center" wrapText="1"/>
    </xf>
    <xf numFmtId="0" fontId="10" fillId="2" borderId="3" xfId="0" quotePrefix="1" applyFont="1" applyFill="1" applyBorder="1" applyAlignment="1">
      <alignment horizontal="left" vertical="center" wrapText="1"/>
    </xf>
    <xf numFmtId="0" fontId="7" fillId="0" borderId="0" xfId="0" quotePrefix="1" applyNumberFormat="1" applyFont="1" applyFill="1" applyBorder="1" applyAlignment="1" applyProtection="1">
      <alignment horizontal="left" wrapText="1"/>
    </xf>
    <xf numFmtId="0" fontId="8" fillId="0" borderId="0" xfId="0" applyNumberFormat="1" applyFont="1" applyFill="1" applyBorder="1" applyAlignment="1" applyProtection="1">
      <alignment wrapText="1"/>
    </xf>
    <xf numFmtId="3" fontId="5" fillId="0" borderId="0" xfId="0" applyNumberFormat="1" applyFont="1" applyBorder="1" applyAlignment="1">
      <alignment horizontal="right"/>
    </xf>
    <xf numFmtId="0" fontId="6" fillId="4" borderId="4" xfId="0" applyNumberFormat="1" applyFont="1" applyFill="1" applyBorder="1" applyAlignment="1" applyProtection="1">
      <alignment horizontal="center" vertical="center" wrapText="1"/>
    </xf>
    <xf numFmtId="0" fontId="6" fillId="4" borderId="3" xfId="0" applyNumberFormat="1" applyFont="1" applyFill="1" applyBorder="1" applyAlignment="1" applyProtection="1">
      <alignment horizontal="center" vertical="center" wrapText="1"/>
    </xf>
    <xf numFmtId="0" fontId="2" fillId="0" borderId="0" xfId="0" quotePrefix="1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11" fillId="2" borderId="3" xfId="0" applyNumberFormat="1" applyFont="1" applyFill="1" applyBorder="1" applyAlignment="1" applyProtection="1">
      <alignment vertical="center" wrapText="1"/>
    </xf>
    <xf numFmtId="0" fontId="9" fillId="2" borderId="3" xfId="0" applyNumberFormat="1" applyFont="1" applyFill="1" applyBorder="1" applyAlignment="1" applyProtection="1">
      <alignment vertical="center" wrapText="1"/>
    </xf>
    <xf numFmtId="0" fontId="11" fillId="2" borderId="3" xfId="0" quotePrefix="1" applyFont="1" applyFill="1" applyBorder="1" applyAlignment="1">
      <alignment horizontal="left" vertical="center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NumberFormat="1" applyFont="1" applyFill="1" applyBorder="1" applyAlignment="1" applyProtection="1">
      <alignment horizontal="left"/>
    </xf>
    <xf numFmtId="0" fontId="16" fillId="0" borderId="5" xfId="0" applyFont="1" applyBorder="1" applyAlignment="1">
      <alignment horizontal="right" vertical="center"/>
    </xf>
    <xf numFmtId="0" fontId="11" fillId="3" borderId="1" xfId="0" applyFont="1" applyFill="1" applyBorder="1" applyAlignment="1">
      <alignment horizontal="left" vertical="center"/>
    </xf>
    <xf numFmtId="0" fontId="9" fillId="3" borderId="2" xfId="0" applyNumberFormat="1" applyFont="1" applyFill="1" applyBorder="1" applyAlignment="1" applyProtection="1">
      <alignment vertical="center"/>
    </xf>
    <xf numFmtId="0" fontId="6" fillId="0" borderId="3" xfId="0" applyNumberFormat="1" applyFont="1" applyFill="1" applyBorder="1" applyAlignment="1" applyProtection="1">
      <alignment wrapText="1"/>
    </xf>
    <xf numFmtId="0" fontId="2" fillId="0" borderId="0" xfId="0" applyNumberFormat="1" applyFont="1" applyFill="1" applyBorder="1" applyAlignment="1" applyProtection="1">
      <alignment horizontal="center" vertical="center"/>
    </xf>
    <xf numFmtId="0" fontId="9" fillId="2" borderId="0" xfId="0" applyNumberFormat="1" applyFont="1" applyFill="1" applyBorder="1" applyAlignment="1" applyProtection="1">
      <alignment horizontal="left" vertical="center" wrapText="1"/>
    </xf>
    <xf numFmtId="0" fontId="10" fillId="2" borderId="0" xfId="0" quotePrefix="1" applyFont="1" applyFill="1" applyBorder="1" applyAlignment="1">
      <alignment horizontal="left" vertical="center"/>
    </xf>
    <xf numFmtId="3" fontId="3" fillId="2" borderId="0" xfId="0" applyNumberFormat="1" applyFont="1" applyFill="1" applyBorder="1" applyAlignment="1">
      <alignment horizontal="right"/>
    </xf>
    <xf numFmtId="3" fontId="3" fillId="2" borderId="0" xfId="0" applyNumberFormat="1" applyFont="1" applyFill="1" applyBorder="1" applyAlignment="1" applyProtection="1">
      <alignment horizontal="right" wrapText="1"/>
    </xf>
    <xf numFmtId="4" fontId="6" fillId="3" borderId="3" xfId="0" applyNumberFormat="1" applyFont="1" applyFill="1" applyBorder="1" applyAlignment="1">
      <alignment horizontal="right"/>
    </xf>
    <xf numFmtId="4" fontId="6" fillId="0" borderId="3" xfId="0" applyNumberFormat="1" applyFont="1" applyFill="1" applyBorder="1" applyAlignment="1">
      <alignment horizontal="right"/>
    </xf>
    <xf numFmtId="4" fontId="6" fillId="0" borderId="3" xfId="0" applyNumberFormat="1" applyFont="1" applyBorder="1" applyAlignment="1">
      <alignment horizontal="right"/>
    </xf>
    <xf numFmtId="4" fontId="6" fillId="4" borderId="1" xfId="0" quotePrefix="1" applyNumberFormat="1" applyFont="1" applyFill="1" applyBorder="1" applyAlignment="1">
      <alignment horizontal="right"/>
    </xf>
    <xf numFmtId="4" fontId="6" fillId="3" borderId="1" xfId="0" quotePrefix="1" applyNumberFormat="1" applyFont="1" applyFill="1" applyBorder="1" applyAlignment="1">
      <alignment horizontal="right"/>
    </xf>
    <xf numFmtId="2" fontId="3" fillId="2" borderId="3" xfId="0" applyNumberFormat="1" applyFont="1" applyFill="1" applyBorder="1" applyAlignment="1">
      <alignment horizontal="right"/>
    </xf>
    <xf numFmtId="2" fontId="3" fillId="2" borderId="3" xfId="0" applyNumberFormat="1" applyFont="1" applyFill="1" applyBorder="1" applyAlignment="1" applyProtection="1">
      <alignment horizontal="right" wrapText="1"/>
    </xf>
    <xf numFmtId="2" fontId="0" fillId="0" borderId="0" xfId="0" applyNumberFormat="1"/>
    <xf numFmtId="0" fontId="6" fillId="4" borderId="4" xfId="0" applyNumberFormat="1" applyFont="1" applyFill="1" applyBorder="1" applyAlignment="1" applyProtection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6" fillId="5" borderId="3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 wrapText="1"/>
    </xf>
    <xf numFmtId="0" fontId="11" fillId="6" borderId="3" xfId="0" applyFont="1" applyFill="1" applyBorder="1" applyAlignment="1">
      <alignment horizontal="left" vertical="center" wrapText="1"/>
    </xf>
    <xf numFmtId="4" fontId="6" fillId="6" borderId="4" xfId="0" applyNumberFormat="1" applyFont="1" applyFill="1" applyBorder="1" applyAlignment="1">
      <alignment horizontal="right"/>
    </xf>
    <xf numFmtId="0" fontId="9" fillId="6" borderId="3" xfId="0" quotePrefix="1" applyFont="1" applyFill="1" applyBorder="1" applyAlignment="1">
      <alignment horizontal="left" vertical="center"/>
    </xf>
    <xf numFmtId="0" fontId="10" fillId="6" borderId="3" xfId="0" quotePrefix="1" applyFont="1" applyFill="1" applyBorder="1" applyAlignment="1">
      <alignment horizontal="left" vertical="center"/>
    </xf>
    <xf numFmtId="0" fontId="9" fillId="6" borderId="3" xfId="0" applyFont="1" applyFill="1" applyBorder="1" applyAlignment="1">
      <alignment horizontal="left" vertical="center" wrapText="1"/>
    </xf>
    <xf numFmtId="4" fontId="3" fillId="6" borderId="3" xfId="0" applyNumberFormat="1" applyFont="1" applyFill="1" applyBorder="1" applyAlignment="1">
      <alignment horizontal="right"/>
    </xf>
    <xf numFmtId="0" fontId="11" fillId="6" borderId="3" xfId="0" quotePrefix="1" applyFont="1" applyFill="1" applyBorder="1" applyAlignment="1">
      <alignment horizontal="left" vertical="center"/>
    </xf>
    <xf numFmtId="0" fontId="19" fillId="6" borderId="3" xfId="0" quotePrefix="1" applyFont="1" applyFill="1" applyBorder="1" applyAlignment="1">
      <alignment horizontal="left" vertical="center"/>
    </xf>
    <xf numFmtId="0" fontId="11" fillId="6" borderId="0" xfId="0" quotePrefix="1" applyFont="1" applyFill="1" applyAlignment="1">
      <alignment horizontal="left" vertical="center"/>
    </xf>
    <xf numFmtId="0" fontId="19" fillId="6" borderId="0" xfId="0" quotePrefix="1" applyFont="1" applyFill="1" applyAlignment="1">
      <alignment horizontal="left" vertical="center"/>
    </xf>
    <xf numFmtId="0" fontId="19" fillId="6" borderId="0" xfId="0" applyFont="1" applyFill="1" applyAlignment="1">
      <alignment horizontal="left" vertical="center"/>
    </xf>
    <xf numFmtId="4" fontId="6" fillId="6" borderId="0" xfId="0" applyNumberFormat="1" applyFont="1" applyFill="1" applyAlignment="1">
      <alignment horizontal="right"/>
    </xf>
    <xf numFmtId="0" fontId="10" fillId="6" borderId="3" xfId="0" applyFont="1" applyFill="1" applyBorder="1" applyAlignment="1">
      <alignment horizontal="left" vertical="center" wrapText="1"/>
    </xf>
    <xf numFmtId="0" fontId="10" fillId="6" borderId="3" xfId="0" applyFont="1" applyFill="1" applyBorder="1" applyAlignment="1">
      <alignment horizontal="left" vertical="center"/>
    </xf>
    <xf numFmtId="0" fontId="11" fillId="6" borderId="3" xfId="0" applyFont="1" applyFill="1" applyBorder="1" applyAlignment="1">
      <alignment horizontal="left" vertical="center"/>
    </xf>
    <xf numFmtId="0" fontId="11" fillId="6" borderId="3" xfId="0" applyFont="1" applyFill="1" applyBorder="1" applyAlignment="1">
      <alignment vertical="center" wrapText="1"/>
    </xf>
    <xf numFmtId="0" fontId="22" fillId="0" borderId="0" xfId="0" applyFont="1"/>
    <xf numFmtId="0" fontId="0" fillId="0" borderId="3" xfId="0" applyBorder="1"/>
    <xf numFmtId="0" fontId="19" fillId="6" borderId="3" xfId="0" applyFont="1" applyFill="1" applyBorder="1" applyAlignment="1">
      <alignment horizontal="left" vertical="center"/>
    </xf>
    <xf numFmtId="0" fontId="25" fillId="6" borderId="3" xfId="0" applyFont="1" applyFill="1" applyBorder="1" applyAlignment="1">
      <alignment horizontal="left" vertical="center" wrapText="1"/>
    </xf>
    <xf numFmtId="0" fontId="9" fillId="6" borderId="3" xfId="0" applyFont="1" applyFill="1" applyBorder="1" applyAlignment="1">
      <alignment vertical="center" wrapText="1"/>
    </xf>
    <xf numFmtId="0" fontId="10" fillId="6" borderId="3" xfId="0" applyFont="1" applyFill="1" applyBorder="1" applyAlignment="1">
      <alignment vertical="center" wrapText="1"/>
    </xf>
    <xf numFmtId="0" fontId="0" fillId="0" borderId="0" xfId="0" applyAlignment="1">
      <alignment horizontal="right"/>
    </xf>
    <xf numFmtId="2" fontId="2" fillId="0" borderId="0" xfId="0" applyNumberFormat="1" applyFont="1" applyFill="1" applyBorder="1" applyAlignment="1" applyProtection="1">
      <alignment horizontal="right" vertical="center" wrapText="1"/>
    </xf>
    <xf numFmtId="2" fontId="6" fillId="4" borderId="4" xfId="0" applyNumberFormat="1" applyFont="1" applyFill="1" applyBorder="1" applyAlignment="1" applyProtection="1">
      <alignment horizontal="right" vertical="center" wrapText="1"/>
    </xf>
    <xf numFmtId="2" fontId="6" fillId="4" borderId="3" xfId="0" applyNumberFormat="1" applyFont="1" applyFill="1" applyBorder="1" applyAlignment="1">
      <alignment horizontal="right" vertical="center" wrapText="1"/>
    </xf>
    <xf numFmtId="2" fontId="9" fillId="2" borderId="3" xfId="0" applyNumberFormat="1" applyFont="1" applyFill="1" applyBorder="1" applyAlignment="1" applyProtection="1">
      <alignment horizontal="right" vertical="center" wrapText="1"/>
    </xf>
    <xf numFmtId="2" fontId="0" fillId="0" borderId="0" xfId="0" applyNumberFormat="1" applyAlignment="1">
      <alignment horizontal="right"/>
    </xf>
    <xf numFmtId="2" fontId="10" fillId="2" borderId="3" xfId="0" quotePrefix="1" applyNumberFormat="1" applyFont="1" applyFill="1" applyBorder="1" applyAlignment="1">
      <alignment horizontal="right" vertical="center"/>
    </xf>
    <xf numFmtId="2" fontId="10" fillId="2" borderId="0" xfId="0" quotePrefix="1" applyNumberFormat="1" applyFont="1" applyFill="1" applyBorder="1" applyAlignment="1">
      <alignment horizontal="right" vertical="center"/>
    </xf>
    <xf numFmtId="2" fontId="3" fillId="2" borderId="0" xfId="0" applyNumberFormat="1" applyFont="1" applyFill="1" applyBorder="1" applyAlignment="1">
      <alignment horizontal="right"/>
    </xf>
    <xf numFmtId="2" fontId="2" fillId="0" borderId="0" xfId="0" applyNumberFormat="1" applyFont="1" applyAlignment="1">
      <alignment horizontal="right" vertical="center" wrapText="1"/>
    </xf>
    <xf numFmtId="2" fontId="3" fillId="0" borderId="0" xfId="0" applyNumberFormat="1" applyFont="1" applyAlignment="1">
      <alignment horizontal="right" vertical="center" wrapText="1"/>
    </xf>
    <xf numFmtId="2" fontId="19" fillId="6" borderId="0" xfId="0" applyNumberFormat="1" applyFont="1" applyFill="1" applyAlignment="1">
      <alignment horizontal="right" vertical="center"/>
    </xf>
    <xf numFmtId="2" fontId="6" fillId="6" borderId="0" xfId="0" applyNumberFormat="1" applyFont="1" applyFill="1" applyAlignment="1">
      <alignment horizontal="right"/>
    </xf>
    <xf numFmtId="0" fontId="11" fillId="6" borderId="3" xfId="0" applyFont="1" applyFill="1" applyBorder="1" applyAlignment="1">
      <alignment horizontal="right" wrapText="1"/>
    </xf>
    <xf numFmtId="0" fontId="11" fillId="6" borderId="3" xfId="0" applyFont="1" applyFill="1" applyBorder="1" applyAlignment="1">
      <alignment horizontal="left" wrapText="1"/>
    </xf>
    <xf numFmtId="0" fontId="3" fillId="0" borderId="3" xfId="0" applyNumberFormat="1" applyFont="1" applyFill="1" applyBorder="1" applyAlignment="1" applyProtection="1">
      <alignment wrapText="1"/>
    </xf>
    <xf numFmtId="4" fontId="11" fillId="6" borderId="4" xfId="0" applyNumberFormat="1" applyFont="1" applyFill="1" applyBorder="1" applyAlignment="1">
      <alignment horizontal="left" vertical="center" wrapText="1"/>
    </xf>
    <xf numFmtId="4" fontId="10" fillId="6" borderId="3" xfId="0" applyNumberFormat="1" applyFont="1" applyFill="1" applyBorder="1" applyAlignment="1">
      <alignment horizontal="left" vertical="center"/>
    </xf>
    <xf numFmtId="0" fontId="1" fillId="0" borderId="3" xfId="0" applyFont="1" applyBorder="1"/>
    <xf numFmtId="0" fontId="6" fillId="0" borderId="0" xfId="0" applyNumberFormat="1" applyFont="1" applyFill="1" applyBorder="1" applyAlignment="1" applyProtection="1">
      <alignment wrapText="1"/>
    </xf>
    <xf numFmtId="0" fontId="26" fillId="8" borderId="6" xfId="1" applyNumberFormat="1" applyAlignment="1" applyProtection="1">
      <alignment horizontal="left" vertical="center" wrapText="1"/>
    </xf>
    <xf numFmtId="0" fontId="3" fillId="0" borderId="0" xfId="0" applyNumberFormat="1" applyFont="1" applyFill="1" applyBorder="1" applyAlignment="1" applyProtection="1">
      <alignment wrapText="1"/>
    </xf>
    <xf numFmtId="0" fontId="26" fillId="8" borderId="7" xfId="1" applyNumberFormat="1" applyBorder="1" applyAlignment="1" applyProtection="1">
      <alignment horizontal="left" vertical="center" wrapText="1"/>
    </xf>
    <xf numFmtId="4" fontId="0" fillId="0" borderId="3" xfId="0" applyNumberFormat="1" applyBorder="1"/>
    <xf numFmtId="4" fontId="2" fillId="0" borderId="0" xfId="0" applyNumberFormat="1" applyFont="1" applyFill="1" applyBorder="1" applyAlignment="1" applyProtection="1">
      <alignment horizontal="center" vertical="center" wrapText="1"/>
    </xf>
    <xf numFmtId="4" fontId="3" fillId="0" borderId="0" xfId="0" applyNumberFormat="1" applyFont="1" applyFill="1" applyBorder="1" applyAlignment="1" applyProtection="1">
      <alignment vertical="center" wrapText="1"/>
    </xf>
    <xf numFmtId="4" fontId="6" fillId="4" borderId="3" xfId="0" applyNumberFormat="1" applyFont="1" applyFill="1" applyBorder="1" applyAlignment="1">
      <alignment horizontal="center" vertical="center" wrapText="1"/>
    </xf>
    <xf numFmtId="4" fontId="1" fillId="0" borderId="3" xfId="0" applyNumberFormat="1" applyFont="1" applyBorder="1"/>
    <xf numFmtId="4" fontId="0" fillId="0" borderId="3" xfId="0" applyNumberFormat="1" applyFont="1" applyBorder="1"/>
    <xf numFmtId="4" fontId="0" fillId="0" borderId="0" xfId="0" applyNumberFormat="1"/>
    <xf numFmtId="4" fontId="26" fillId="8" borderId="6" xfId="1" applyNumberFormat="1"/>
    <xf numFmtId="4" fontId="1" fillId="0" borderId="0" xfId="0" applyNumberFormat="1" applyFont="1" applyBorder="1"/>
    <xf numFmtId="4" fontId="26" fillId="8" borderId="7" xfId="1" applyNumberFormat="1" applyBorder="1"/>
    <xf numFmtId="4" fontId="0" fillId="0" borderId="0" xfId="0" applyNumberFormat="1" applyFont="1" applyBorder="1"/>
    <xf numFmtId="4" fontId="0" fillId="0" borderId="0" xfId="0" applyNumberFormat="1" applyBorder="1"/>
    <xf numFmtId="0" fontId="26" fillId="8" borderId="6" xfId="1" applyNumberFormat="1" applyFont="1" applyAlignment="1" applyProtection="1">
      <alignment horizontal="left" vertical="center" wrapText="1"/>
    </xf>
    <xf numFmtId="4" fontId="26" fillId="8" borderId="6" xfId="1" applyNumberFormat="1" applyFont="1"/>
    <xf numFmtId="0" fontId="26" fillId="8" borderId="6" xfId="1"/>
    <xf numFmtId="0" fontId="0" fillId="0" borderId="0" xfId="0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3" fillId="0" borderId="0" xfId="0" applyNumberFormat="1" applyFont="1" applyFill="1" applyBorder="1" applyAlignment="1" applyProtection="1">
      <alignment horizontal="center" vertical="center"/>
    </xf>
    <xf numFmtId="0" fontId="26" fillId="8" borderId="6" xfId="1" applyNumberFormat="1" applyFont="1" applyAlignment="1" applyProtection="1">
      <alignment horizontal="right" vertical="center" wrapText="1"/>
    </xf>
    <xf numFmtId="4" fontId="6" fillId="4" borderId="4" xfId="0" applyNumberFormat="1" applyFont="1" applyFill="1" applyBorder="1" applyAlignment="1" applyProtection="1">
      <alignment horizontal="center" vertical="center" wrapText="1"/>
    </xf>
    <xf numFmtId="164" fontId="11" fillId="2" borderId="3" xfId="2" applyFont="1" applyFill="1" applyBorder="1" applyAlignment="1" applyProtection="1">
      <alignment horizontal="right" vertical="center" wrapText="1"/>
    </xf>
    <xf numFmtId="164" fontId="10" fillId="2" borderId="3" xfId="2" quotePrefix="1" applyFont="1" applyFill="1" applyBorder="1" applyAlignment="1">
      <alignment horizontal="right" vertical="center"/>
    </xf>
    <xf numFmtId="164" fontId="9" fillId="2" borderId="3" xfId="2" quotePrefix="1" applyFont="1" applyFill="1" applyBorder="1" applyAlignment="1">
      <alignment horizontal="right" vertical="center"/>
    </xf>
    <xf numFmtId="164" fontId="10" fillId="2" borderId="3" xfId="2" quotePrefix="1" applyFont="1" applyFill="1" applyBorder="1" applyAlignment="1">
      <alignment vertical="center" wrapText="1"/>
    </xf>
    <xf numFmtId="164" fontId="10" fillId="2" borderId="3" xfId="2" quotePrefix="1" applyFont="1" applyFill="1" applyBorder="1" applyAlignment="1">
      <alignment horizontal="right" vertical="center" wrapText="1"/>
    </xf>
    <xf numFmtId="164" fontId="6" fillId="2" borderId="3" xfId="2" applyFont="1" applyFill="1" applyBorder="1" applyAlignment="1">
      <alignment horizontal="right"/>
    </xf>
    <xf numFmtId="164" fontId="0" fillId="0" borderId="0" xfId="2" applyFont="1" applyAlignment="1">
      <alignment horizontal="right"/>
    </xf>
    <xf numFmtId="164" fontId="3" fillId="2" borderId="3" xfId="2" applyFont="1" applyFill="1" applyBorder="1" applyAlignment="1">
      <alignment horizontal="right"/>
    </xf>
    <xf numFmtId="164" fontId="11" fillId="6" borderId="4" xfId="2" applyFont="1" applyFill="1" applyBorder="1" applyAlignment="1">
      <alignment horizontal="right" vertical="center" wrapText="1"/>
    </xf>
    <xf numFmtId="164" fontId="10" fillId="6" borderId="3" xfId="2" quotePrefix="1" applyFont="1" applyFill="1" applyBorder="1" applyAlignment="1">
      <alignment horizontal="right" vertical="center"/>
    </xf>
    <xf numFmtId="164" fontId="10" fillId="6" borderId="3" xfId="2" applyFont="1" applyFill="1" applyBorder="1" applyAlignment="1">
      <alignment horizontal="right" vertical="center" wrapText="1"/>
    </xf>
    <xf numFmtId="164" fontId="10" fillId="6" borderId="4" xfId="2" applyFont="1" applyFill="1" applyBorder="1" applyAlignment="1">
      <alignment horizontal="right" vertical="center" wrapText="1"/>
    </xf>
    <xf numFmtId="164" fontId="11" fillId="6" borderId="4" xfId="2" quotePrefix="1" applyFont="1" applyFill="1" applyBorder="1" applyAlignment="1">
      <alignment horizontal="right" vertical="center"/>
    </xf>
    <xf numFmtId="164" fontId="10" fillId="6" borderId="3" xfId="2" applyFont="1" applyFill="1" applyBorder="1" applyAlignment="1">
      <alignment horizontal="right" vertical="center"/>
    </xf>
    <xf numFmtId="164" fontId="10" fillId="6" borderId="4" xfId="2" applyFont="1" applyFill="1" applyBorder="1" applyAlignment="1">
      <alignment horizontal="right" vertical="center"/>
    </xf>
    <xf numFmtId="164" fontId="19" fillId="6" borderId="4" xfId="2" applyFont="1" applyFill="1" applyBorder="1" applyAlignment="1">
      <alignment horizontal="right" vertical="center"/>
    </xf>
    <xf numFmtId="164" fontId="11" fillId="6" borderId="4" xfId="2" applyFont="1" applyFill="1" applyBorder="1" applyAlignment="1">
      <alignment horizontal="right" wrapText="1"/>
    </xf>
    <xf numFmtId="164" fontId="9" fillId="6" borderId="4" xfId="2" applyFont="1" applyFill="1" applyBorder="1" applyAlignment="1">
      <alignment horizontal="right" vertical="center" wrapText="1"/>
    </xf>
    <xf numFmtId="164" fontId="20" fillId="0" borderId="4" xfId="2" applyFont="1" applyBorder="1" applyAlignment="1">
      <alignment horizontal="right"/>
    </xf>
    <xf numFmtId="164" fontId="3" fillId="6" borderId="3" xfId="2" applyFont="1" applyFill="1" applyBorder="1" applyAlignment="1">
      <alignment horizontal="right"/>
    </xf>
    <xf numFmtId="164" fontId="3" fillId="6" borderId="4" xfId="2" applyFont="1" applyFill="1" applyBorder="1" applyAlignment="1">
      <alignment horizontal="right"/>
    </xf>
    <xf numFmtId="164" fontId="6" fillId="6" borderId="4" xfId="2" applyFont="1" applyFill="1" applyBorder="1" applyAlignment="1">
      <alignment horizontal="right"/>
    </xf>
    <xf numFmtId="164" fontId="23" fillId="0" borderId="0" xfId="2" applyFont="1" applyAlignment="1">
      <alignment horizontal="right"/>
    </xf>
    <xf numFmtId="164" fontId="24" fillId="0" borderId="3" xfId="2" applyFont="1" applyBorder="1" applyAlignment="1">
      <alignment horizontal="right"/>
    </xf>
    <xf numFmtId="164" fontId="17" fillId="5" borderId="3" xfId="2" applyFont="1" applyFill="1" applyBorder="1" applyAlignment="1">
      <alignment horizontal="right" vertical="center" wrapText="1"/>
    </xf>
    <xf numFmtId="164" fontId="22" fillId="0" borderId="0" xfId="2" applyFont="1" applyAlignment="1">
      <alignment horizontal="right"/>
    </xf>
    <xf numFmtId="164" fontId="24" fillId="0" borderId="4" xfId="2" applyFont="1" applyBorder="1" applyAlignment="1">
      <alignment horizontal="right"/>
    </xf>
    <xf numFmtId="164" fontId="17" fillId="5" borderId="4" xfId="2" applyFont="1" applyFill="1" applyBorder="1" applyAlignment="1">
      <alignment horizontal="right" vertical="center" wrapText="1"/>
    </xf>
    <xf numFmtId="164" fontId="0" fillId="0" borderId="0" xfId="2" applyFont="1"/>
    <xf numFmtId="164" fontId="22" fillId="0" borderId="0" xfId="2" applyFont="1"/>
    <xf numFmtId="164" fontId="24" fillId="0" borderId="3" xfId="2" applyFont="1" applyBorder="1"/>
    <xf numFmtId="164" fontId="1" fillId="0" borderId="3" xfId="2" applyFont="1" applyBorder="1"/>
    <xf numFmtId="164" fontId="0" fillId="0" borderId="3" xfId="2" applyFont="1" applyBorder="1"/>
    <xf numFmtId="164" fontId="0" fillId="7" borderId="3" xfId="2" applyFont="1" applyFill="1" applyBorder="1"/>
    <xf numFmtId="0" fontId="19" fillId="2" borderId="3" xfId="0" quotePrefix="1" applyFont="1" applyFill="1" applyBorder="1" applyAlignment="1">
      <alignment horizontal="left" vertical="center"/>
    </xf>
    <xf numFmtId="0" fontId="1" fillId="0" borderId="0" xfId="0" applyFont="1"/>
    <xf numFmtId="0" fontId="19" fillId="2" borderId="3" xfId="0" quotePrefix="1" applyFont="1" applyFill="1" applyBorder="1" applyAlignment="1">
      <alignment horizontal="left" vertical="center" wrapText="1"/>
    </xf>
    <xf numFmtId="164" fontId="19" fillId="2" borderId="3" xfId="2" quotePrefix="1" applyFont="1" applyFill="1" applyBorder="1" applyAlignment="1">
      <alignment horizontal="right" vertical="center" wrapText="1"/>
    </xf>
    <xf numFmtId="164" fontId="19" fillId="2" borderId="3" xfId="2" quotePrefix="1" applyFont="1" applyFill="1" applyBorder="1" applyAlignment="1">
      <alignment horizontal="right" vertical="center"/>
    </xf>
    <xf numFmtId="0" fontId="0" fillId="0" borderId="0" xfId="0" applyFont="1"/>
    <xf numFmtId="165" fontId="3" fillId="2" borderId="3" xfId="2" applyNumberFormat="1" applyFont="1" applyFill="1" applyBorder="1" applyAlignment="1">
      <alignment horizontal="right"/>
    </xf>
    <xf numFmtId="0" fontId="6" fillId="4" borderId="4" xfId="0" applyNumberFormat="1" applyFont="1" applyFill="1" applyBorder="1" applyAlignment="1" applyProtection="1">
      <alignment horizontal="center" vertical="center" wrapText="1"/>
    </xf>
    <xf numFmtId="165" fontId="3" fillId="6" borderId="4" xfId="2" applyNumberFormat="1" applyFont="1" applyFill="1" applyBorder="1" applyAlignment="1">
      <alignment horizontal="right"/>
    </xf>
    <xf numFmtId="165" fontId="10" fillId="6" borderId="4" xfId="2" applyNumberFormat="1" applyFont="1" applyFill="1" applyBorder="1" applyAlignment="1">
      <alignment horizontal="right" vertical="center"/>
    </xf>
    <xf numFmtId="165" fontId="10" fillId="6" borderId="3" xfId="2" quotePrefix="1" applyNumberFormat="1" applyFont="1" applyFill="1" applyBorder="1" applyAlignment="1">
      <alignment horizontal="right" vertical="center"/>
    </xf>
    <xf numFmtId="164" fontId="27" fillId="0" borderId="3" xfId="2" applyFont="1" applyBorder="1" applyAlignment="1">
      <alignment horizontal="right"/>
    </xf>
    <xf numFmtId="165" fontId="9" fillId="6" borderId="4" xfId="2" applyNumberFormat="1" applyFont="1" applyFill="1" applyBorder="1" applyAlignment="1">
      <alignment horizontal="right" vertical="center" wrapText="1"/>
    </xf>
    <xf numFmtId="165" fontId="3" fillId="6" borderId="3" xfId="2" applyNumberFormat="1" applyFont="1" applyFill="1" applyBorder="1" applyAlignment="1">
      <alignment horizontal="right"/>
    </xf>
    <xf numFmtId="0" fontId="0" fillId="0" borderId="0" xfId="0" applyBorder="1"/>
    <xf numFmtId="0" fontId="26" fillId="8" borderId="18" xfId="1" applyNumberFormat="1" applyBorder="1" applyAlignment="1" applyProtection="1">
      <alignment horizontal="left" vertical="center" wrapText="1"/>
    </xf>
    <xf numFmtId="4" fontId="26" fillId="8" borderId="18" xfId="1" applyNumberFormat="1" applyBorder="1"/>
    <xf numFmtId="4" fontId="6" fillId="4" borderId="3" xfId="0" quotePrefix="1" applyNumberFormat="1" applyFont="1" applyFill="1" applyBorder="1" applyAlignment="1">
      <alignment horizontal="right"/>
    </xf>
    <xf numFmtId="0" fontId="0" fillId="0" borderId="19" xfId="0" applyBorder="1"/>
    <xf numFmtId="0" fontId="0" fillId="0" borderId="17" xfId="0" applyBorder="1"/>
    <xf numFmtId="0" fontId="11" fillId="0" borderId="1" xfId="0" quotePrefix="1" applyNumberFormat="1" applyFont="1" applyFill="1" applyBorder="1" applyAlignment="1" applyProtection="1">
      <alignment horizontal="left" vertical="center" wrapText="1"/>
    </xf>
    <xf numFmtId="0" fontId="9" fillId="0" borderId="2" xfId="0" applyNumberFormat="1" applyFont="1" applyFill="1" applyBorder="1" applyAlignment="1" applyProtection="1">
      <alignment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3" fillId="0" borderId="0" xfId="0" applyFont="1" applyAlignment="1">
      <alignment wrapText="1"/>
    </xf>
    <xf numFmtId="0" fontId="12" fillId="0" borderId="0" xfId="0" applyNumberFormat="1" applyFont="1" applyFill="1" applyBorder="1" applyAlignment="1" applyProtection="1">
      <alignment vertical="center" wrapText="1"/>
    </xf>
    <xf numFmtId="0" fontId="11" fillId="3" borderId="1" xfId="0" applyNumberFormat="1" applyFont="1" applyFill="1" applyBorder="1" applyAlignment="1" applyProtection="1">
      <alignment horizontal="left" vertical="center" wrapText="1"/>
    </xf>
    <xf numFmtId="0" fontId="9" fillId="3" borderId="2" xfId="0" applyNumberFormat="1" applyFont="1" applyFill="1" applyBorder="1" applyAlignment="1" applyProtection="1">
      <alignment vertical="center" wrapText="1"/>
    </xf>
    <xf numFmtId="0" fontId="9" fillId="3" borderId="2" xfId="0" applyNumberFormat="1" applyFont="1" applyFill="1" applyBorder="1" applyAlignment="1" applyProtection="1">
      <alignment vertical="center"/>
    </xf>
    <xf numFmtId="0" fontId="11" fillId="0" borderId="1" xfId="0" applyNumberFormat="1" applyFont="1" applyFill="1" applyBorder="1" applyAlignment="1" applyProtection="1">
      <alignment horizontal="left" vertical="center" wrapText="1"/>
    </xf>
    <xf numFmtId="0" fontId="9" fillId="0" borderId="2" xfId="0" applyNumberFormat="1" applyFont="1" applyFill="1" applyBorder="1" applyAlignment="1" applyProtection="1">
      <alignment vertical="center"/>
    </xf>
    <xf numFmtId="0" fontId="11" fillId="0" borderId="1" xfId="0" quotePrefix="1" applyFont="1" applyFill="1" applyBorder="1" applyAlignment="1">
      <alignment horizontal="left" vertical="center"/>
    </xf>
    <xf numFmtId="0" fontId="11" fillId="0" borderId="2" xfId="0" applyNumberFormat="1" applyFont="1" applyFill="1" applyBorder="1" applyAlignment="1" applyProtection="1">
      <alignment horizontal="left" vertical="center" wrapText="1"/>
    </xf>
    <xf numFmtId="0" fontId="11" fillId="0" borderId="4" xfId="0" applyNumberFormat="1" applyFont="1" applyFill="1" applyBorder="1" applyAlignment="1" applyProtection="1">
      <alignment horizontal="left" vertical="center" wrapText="1"/>
    </xf>
    <xf numFmtId="0" fontId="11" fillId="3" borderId="1" xfId="0" quotePrefix="1" applyNumberFormat="1" applyFont="1" applyFill="1" applyBorder="1" applyAlignment="1" applyProtection="1">
      <alignment horizontal="left" vertical="center" wrapText="1"/>
    </xf>
    <xf numFmtId="0" fontId="11" fillId="0" borderId="1" xfId="0" quotePrefix="1" applyFont="1" applyBorder="1" applyAlignment="1">
      <alignment horizontal="left" vertical="center"/>
    </xf>
    <xf numFmtId="0" fontId="14" fillId="0" borderId="0" xfId="0" applyNumberFormat="1" applyFont="1" applyFill="1" applyBorder="1" applyAlignment="1" applyProtection="1">
      <alignment wrapText="1"/>
    </xf>
    <xf numFmtId="0" fontId="15" fillId="0" borderId="0" xfId="0" applyNumberFormat="1" applyFont="1" applyFill="1" applyBorder="1" applyAlignment="1" applyProtection="1">
      <alignment wrapText="1"/>
    </xf>
    <xf numFmtId="0" fontId="6" fillId="4" borderId="1" xfId="0" applyNumberFormat="1" applyFont="1" applyFill="1" applyBorder="1" applyAlignment="1" applyProtection="1">
      <alignment horizontal="left" vertical="center" wrapText="1"/>
    </xf>
    <xf numFmtId="0" fontId="6" fillId="4" borderId="2" xfId="0" applyNumberFormat="1" applyFont="1" applyFill="1" applyBorder="1" applyAlignment="1" applyProtection="1">
      <alignment horizontal="left" vertical="center" wrapText="1"/>
    </xf>
    <xf numFmtId="0" fontId="6" fillId="4" borderId="4" xfId="0" applyNumberFormat="1" applyFont="1" applyFill="1" applyBorder="1" applyAlignment="1" applyProtection="1">
      <alignment horizontal="left" vertical="center" wrapText="1"/>
    </xf>
    <xf numFmtId="0" fontId="6" fillId="3" borderId="1" xfId="0" applyNumberFormat="1" applyFont="1" applyFill="1" applyBorder="1" applyAlignment="1" applyProtection="1">
      <alignment horizontal="left" vertical="center" wrapText="1"/>
    </xf>
    <xf numFmtId="0" fontId="6" fillId="3" borderId="2" xfId="0" applyNumberFormat="1" applyFont="1" applyFill="1" applyBorder="1" applyAlignment="1" applyProtection="1">
      <alignment horizontal="left" vertical="center" wrapText="1"/>
    </xf>
    <xf numFmtId="0" fontId="6" fillId="3" borderId="4" xfId="0" applyNumberFormat="1" applyFont="1" applyFill="1" applyBorder="1" applyAlignment="1" applyProtection="1">
      <alignment horizontal="left" vertical="center" wrapText="1"/>
    </xf>
    <xf numFmtId="0" fontId="11" fillId="6" borderId="1" xfId="0" applyFont="1" applyFill="1" applyBorder="1" applyAlignment="1">
      <alignment horizontal="right" vertical="center" wrapText="1"/>
    </xf>
    <xf numFmtId="0" fontId="11" fillId="6" borderId="2" xfId="0" applyFont="1" applyFill="1" applyBorder="1" applyAlignment="1">
      <alignment horizontal="right" vertical="center" wrapText="1"/>
    </xf>
    <xf numFmtId="0" fontId="11" fillId="6" borderId="4" xfId="0" applyFont="1" applyFill="1" applyBorder="1" applyAlignment="1">
      <alignment horizontal="right" vertical="center" wrapText="1"/>
    </xf>
    <xf numFmtId="0" fontId="24" fillId="0" borderId="1" xfId="0" applyFont="1" applyBorder="1" applyAlignment="1">
      <alignment horizontal="left"/>
    </xf>
    <xf numFmtId="0" fontId="24" fillId="0" borderId="2" xfId="0" applyFont="1" applyBorder="1" applyAlignment="1">
      <alignment horizontal="left"/>
    </xf>
    <xf numFmtId="0" fontId="24" fillId="0" borderId="4" xfId="0" applyFont="1" applyBorder="1" applyAlignment="1">
      <alignment horizontal="left"/>
    </xf>
    <xf numFmtId="0" fontId="5" fillId="0" borderId="0" xfId="0" applyFont="1" applyAlignment="1">
      <alignment horizontal="center" vertical="center" wrapText="1"/>
    </xf>
    <xf numFmtId="0" fontId="18" fillId="0" borderId="0" xfId="0" applyFont="1" applyAlignment="1">
      <alignment vertical="center" wrapText="1"/>
    </xf>
    <xf numFmtId="0" fontId="21" fillId="0" borderId="0" xfId="0" applyFont="1" applyAlignment="1">
      <alignment horizontal="center"/>
    </xf>
    <xf numFmtId="0" fontId="20" fillId="0" borderId="1" xfId="0" applyFont="1" applyBorder="1" applyAlignment="1">
      <alignment horizontal="left"/>
    </xf>
    <xf numFmtId="0" fontId="20" fillId="0" borderId="2" xfId="0" applyFont="1" applyBorder="1" applyAlignment="1">
      <alignment horizontal="left"/>
    </xf>
    <xf numFmtId="0" fontId="20" fillId="0" borderId="4" xfId="0" applyFont="1" applyBorder="1" applyAlignment="1">
      <alignment horizontal="left"/>
    </xf>
    <xf numFmtId="0" fontId="13" fillId="0" borderId="0" xfId="0" applyFont="1" applyAlignment="1">
      <alignment vertical="center" wrapText="1"/>
    </xf>
    <xf numFmtId="0" fontId="17" fillId="5" borderId="1" xfId="0" applyFont="1" applyFill="1" applyBorder="1" applyAlignment="1">
      <alignment horizontal="left" vertical="center" wrapText="1"/>
    </xf>
    <xf numFmtId="0" fontId="17" fillId="5" borderId="2" xfId="0" applyFont="1" applyFill="1" applyBorder="1" applyAlignment="1">
      <alignment horizontal="left" vertical="center" wrapText="1"/>
    </xf>
    <xf numFmtId="0" fontId="17" fillId="5" borderId="4" xfId="0" applyFont="1" applyFill="1" applyBorder="1" applyAlignment="1">
      <alignment horizontal="left" vertical="center" wrapText="1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3" fillId="0" borderId="2" xfId="0" applyNumberFormat="1" applyFont="1" applyFill="1" applyBorder="1" applyAlignment="1" applyProtection="1">
      <alignment horizontal="center" vertical="center"/>
    </xf>
    <xf numFmtId="0" fontId="3" fillId="0" borderId="4" xfId="0" applyNumberFormat="1" applyFont="1" applyFill="1" applyBorder="1" applyAlignment="1" applyProtection="1">
      <alignment horizontal="center" vertical="center"/>
    </xf>
    <xf numFmtId="0" fontId="3" fillId="0" borderId="3" xfId="0" applyNumberFormat="1" applyFont="1" applyFill="1" applyBorder="1" applyAlignment="1" applyProtection="1">
      <alignment horizontal="center" vertical="center"/>
    </xf>
    <xf numFmtId="0" fontId="26" fillId="8" borderId="6" xfId="1" applyNumberFormat="1" applyAlignment="1" applyProtection="1">
      <alignment horizontal="center" vertical="center"/>
    </xf>
    <xf numFmtId="0" fontId="26" fillId="8" borderId="14" xfId="1" applyNumberFormat="1" applyFont="1" applyBorder="1" applyAlignment="1" applyProtection="1">
      <alignment horizontal="center" vertical="center"/>
    </xf>
    <xf numFmtId="0" fontId="26" fillId="8" borderId="15" xfId="1" applyNumberFormat="1" applyFont="1" applyBorder="1" applyAlignment="1" applyProtection="1">
      <alignment horizontal="center" vertical="center"/>
    </xf>
    <xf numFmtId="0" fontId="26" fillId="8" borderId="16" xfId="1" applyNumberFormat="1" applyFont="1" applyBorder="1" applyAlignment="1" applyProtection="1">
      <alignment horizontal="center" vertical="center"/>
    </xf>
    <xf numFmtId="0" fontId="26" fillId="8" borderId="11" xfId="1" applyNumberFormat="1" applyFont="1" applyBorder="1" applyAlignment="1" applyProtection="1">
      <alignment horizontal="center" vertical="center"/>
    </xf>
    <xf numFmtId="0" fontId="26" fillId="8" borderId="12" xfId="1" applyNumberFormat="1" applyFont="1" applyBorder="1" applyAlignment="1" applyProtection="1">
      <alignment horizontal="center" vertical="center"/>
    </xf>
    <xf numFmtId="0" fontId="26" fillId="8" borderId="13" xfId="1" applyNumberFormat="1" applyFont="1" applyBorder="1" applyAlignment="1" applyProtection="1">
      <alignment horizontal="center" vertical="center"/>
    </xf>
    <xf numFmtId="0" fontId="26" fillId="8" borderId="8" xfId="1" applyNumberFormat="1" applyFont="1" applyBorder="1" applyAlignment="1" applyProtection="1">
      <alignment horizontal="center" vertical="center"/>
    </xf>
    <xf numFmtId="0" fontId="26" fillId="8" borderId="9" xfId="1" applyNumberFormat="1" applyFont="1" applyBorder="1" applyAlignment="1" applyProtection="1">
      <alignment horizontal="center" vertical="center"/>
    </xf>
    <xf numFmtId="0" fontId="26" fillId="8" borderId="10" xfId="1" applyNumberFormat="1" applyFont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6" fillId="0" borderId="2" xfId="0" applyNumberFormat="1" applyFont="1" applyFill="1" applyBorder="1" applyAlignment="1" applyProtection="1">
      <alignment horizontal="center" vertical="center"/>
    </xf>
    <xf numFmtId="0" fontId="6" fillId="0" borderId="4" xfId="0" applyNumberFormat="1" applyFont="1" applyFill="1" applyBorder="1" applyAlignment="1" applyProtection="1">
      <alignment horizontal="center" vertical="center"/>
    </xf>
    <xf numFmtId="0" fontId="6" fillId="0" borderId="3" xfId="0" applyNumberFormat="1" applyFont="1" applyFill="1" applyBorder="1" applyAlignment="1" applyProtection="1">
      <alignment horizontal="center" vertical="center"/>
    </xf>
    <xf numFmtId="0" fontId="26" fillId="8" borderId="6" xfId="1" applyAlignment="1">
      <alignment horizontal="center" vertical="center"/>
    </xf>
    <xf numFmtId="0" fontId="26" fillId="8" borderId="11" xfId="1" applyNumberFormat="1" applyBorder="1" applyAlignment="1" applyProtection="1">
      <alignment horizontal="center" vertical="center"/>
    </xf>
    <xf numFmtId="0" fontId="26" fillId="8" borderId="12" xfId="1" applyNumberFormat="1" applyBorder="1" applyAlignment="1" applyProtection="1">
      <alignment horizontal="center" vertical="center"/>
    </xf>
    <xf numFmtId="0" fontId="26" fillId="8" borderId="13" xfId="1" applyNumberFormat="1" applyBorder="1" applyAlignment="1" applyProtection="1">
      <alignment horizontal="center" vertical="center"/>
    </xf>
    <xf numFmtId="0" fontId="26" fillId="8" borderId="8" xfId="1" applyNumberFormat="1" applyBorder="1" applyAlignment="1" applyProtection="1">
      <alignment horizontal="center" vertical="center"/>
    </xf>
    <xf numFmtId="0" fontId="26" fillId="8" borderId="9" xfId="1" applyNumberFormat="1" applyBorder="1" applyAlignment="1" applyProtection="1">
      <alignment horizontal="center" vertical="center"/>
    </xf>
    <xf numFmtId="0" fontId="26" fillId="8" borderId="10" xfId="1" applyNumberFormat="1" applyBorder="1" applyAlignment="1" applyProtection="1">
      <alignment horizontal="center" vertical="center"/>
    </xf>
    <xf numFmtId="0" fontId="6" fillId="4" borderId="1" xfId="0" applyNumberFormat="1" applyFont="1" applyFill="1" applyBorder="1" applyAlignment="1" applyProtection="1">
      <alignment horizontal="center" vertical="center" wrapText="1"/>
    </xf>
    <xf numFmtId="0" fontId="6" fillId="4" borderId="2" xfId="0" applyNumberFormat="1" applyFont="1" applyFill="1" applyBorder="1" applyAlignment="1" applyProtection="1">
      <alignment horizontal="center" vertical="center" wrapText="1"/>
    </xf>
    <xf numFmtId="0" fontId="6" fillId="4" borderId="4" xfId="0" applyNumberFormat="1" applyFont="1" applyFill="1" applyBorder="1" applyAlignment="1" applyProtection="1">
      <alignment horizontal="center" vertical="center" wrapText="1"/>
    </xf>
    <xf numFmtId="0" fontId="26" fillId="8" borderId="7" xfId="1" applyNumberFormat="1" applyBorder="1" applyAlignment="1" applyProtection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6" fillId="8" borderId="18" xfId="1" applyNumberFormat="1" applyBorder="1" applyAlignment="1" applyProtection="1">
      <alignment horizontal="center" vertical="center"/>
    </xf>
    <xf numFmtId="0" fontId="26" fillId="8" borderId="8" xfId="1" applyBorder="1" applyAlignment="1">
      <alignment horizontal="center" vertical="center"/>
    </xf>
    <xf numFmtId="0" fontId="26" fillId="8" borderId="9" xfId="1" applyBorder="1" applyAlignment="1">
      <alignment horizontal="center" vertical="center"/>
    </xf>
    <xf numFmtId="0" fontId="26" fillId="8" borderId="10" xfId="1" applyBorder="1" applyAlignment="1">
      <alignment horizontal="center" vertical="center"/>
    </xf>
  </cellXfs>
  <cellStyles count="3">
    <cellStyle name="Izlaz" xfId="1" builtinId="21"/>
    <cellStyle name="Normalno" xfId="0" builtinId="0"/>
    <cellStyle name="Zarez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6"/>
  <sheetViews>
    <sheetView workbookViewId="0">
      <selection sqref="A1:J1"/>
    </sheetView>
  </sheetViews>
  <sheetFormatPr defaultRowHeight="14.4" x14ac:dyDescent="0.3"/>
  <cols>
    <col min="5" max="10" width="25.33203125" customWidth="1"/>
  </cols>
  <sheetData>
    <row r="1" spans="1:11" ht="42" customHeight="1" x14ac:dyDescent="0.3">
      <c r="A1" s="181" t="s">
        <v>132</v>
      </c>
      <c r="B1" s="181"/>
      <c r="C1" s="181"/>
      <c r="D1" s="181"/>
      <c r="E1" s="181"/>
      <c r="F1" s="181"/>
      <c r="G1" s="181"/>
      <c r="H1" s="181"/>
      <c r="I1" s="181"/>
      <c r="J1" s="181"/>
      <c r="K1">
        <v>0</v>
      </c>
    </row>
    <row r="2" spans="1:11" ht="18" customHeight="1" x14ac:dyDescent="0.3">
      <c r="A2" s="5"/>
      <c r="B2" s="5"/>
      <c r="C2" s="5"/>
      <c r="D2" s="5"/>
      <c r="E2" s="5"/>
      <c r="F2" s="5"/>
      <c r="G2" s="5"/>
      <c r="H2" s="5"/>
      <c r="I2" s="5"/>
      <c r="J2" s="5"/>
    </row>
    <row r="3" spans="1:11" ht="15.6" x14ac:dyDescent="0.3">
      <c r="A3" s="181" t="s">
        <v>29</v>
      </c>
      <c r="B3" s="181"/>
      <c r="C3" s="181"/>
      <c r="D3" s="181"/>
      <c r="E3" s="181"/>
      <c r="F3" s="181"/>
      <c r="G3" s="181"/>
      <c r="H3" s="181"/>
      <c r="I3" s="183"/>
      <c r="J3" s="183"/>
    </row>
    <row r="4" spans="1:11" ht="17.399999999999999" x14ac:dyDescent="0.3">
      <c r="A4" s="5"/>
      <c r="B4" s="5"/>
      <c r="C4" s="5"/>
      <c r="D4" s="5"/>
      <c r="E4" s="5"/>
      <c r="F4" s="5"/>
      <c r="G4" s="5"/>
      <c r="H4" s="5"/>
      <c r="I4" s="6"/>
      <c r="J4" s="6"/>
    </row>
    <row r="5" spans="1:11" ht="18" customHeight="1" x14ac:dyDescent="0.3">
      <c r="A5" s="181" t="s">
        <v>37</v>
      </c>
      <c r="B5" s="182"/>
      <c r="C5" s="182"/>
      <c r="D5" s="182"/>
      <c r="E5" s="182"/>
      <c r="F5" s="182"/>
      <c r="G5" s="182"/>
      <c r="H5" s="182"/>
      <c r="I5" s="182"/>
      <c r="J5" s="182"/>
    </row>
    <row r="6" spans="1:11" ht="17.399999999999999" x14ac:dyDescent="0.3">
      <c r="A6" s="1"/>
      <c r="B6" s="2"/>
      <c r="C6" s="2"/>
      <c r="D6" s="2"/>
      <c r="E6" s="7"/>
      <c r="F6" s="8"/>
      <c r="G6" s="8"/>
      <c r="H6" s="8"/>
      <c r="I6" s="8"/>
      <c r="J6" s="36" t="s">
        <v>131</v>
      </c>
    </row>
    <row r="7" spans="1:11" ht="26.4" x14ac:dyDescent="0.3">
      <c r="A7" s="32"/>
      <c r="B7" s="33"/>
      <c r="C7" s="33"/>
      <c r="D7" s="34"/>
      <c r="E7" s="35"/>
      <c r="F7" s="4" t="s">
        <v>130</v>
      </c>
      <c r="G7" s="4" t="s">
        <v>61</v>
      </c>
      <c r="H7" s="4" t="s">
        <v>89</v>
      </c>
      <c r="I7" s="4" t="s">
        <v>62</v>
      </c>
      <c r="J7" s="4" t="s">
        <v>90</v>
      </c>
    </row>
    <row r="8" spans="1:11" x14ac:dyDescent="0.3">
      <c r="A8" s="184" t="s">
        <v>0</v>
      </c>
      <c r="B8" s="185"/>
      <c r="C8" s="185"/>
      <c r="D8" s="185"/>
      <c r="E8" s="186"/>
      <c r="F8" s="45">
        <f>SUM(F9:F10)</f>
        <v>1734098.22</v>
      </c>
      <c r="G8" s="45">
        <f>SUM(G9:G10)</f>
        <v>1694176.1</v>
      </c>
      <c r="H8" s="45">
        <f>SUM(H9:H10)</f>
        <v>1725552.14</v>
      </c>
      <c r="I8" s="45">
        <f>SUM(I9:I10)</f>
        <v>1750487.49</v>
      </c>
      <c r="J8" s="45">
        <f>SUM(J9:J10)</f>
        <v>1775796.87</v>
      </c>
    </row>
    <row r="9" spans="1:11" x14ac:dyDescent="0.3">
      <c r="A9" s="187" t="s">
        <v>1</v>
      </c>
      <c r="B9" s="180"/>
      <c r="C9" s="180"/>
      <c r="D9" s="180"/>
      <c r="E9" s="188"/>
      <c r="F9" s="46">
        <v>1734098.22</v>
      </c>
      <c r="G9" s="46">
        <v>1694176.1</v>
      </c>
      <c r="H9" s="46">
        <v>1725552.14</v>
      </c>
      <c r="I9" s="46">
        <v>1750487.49</v>
      </c>
      <c r="J9" s="46">
        <v>1775796.87</v>
      </c>
    </row>
    <row r="10" spans="1:11" x14ac:dyDescent="0.3">
      <c r="A10" s="189" t="s">
        <v>2</v>
      </c>
      <c r="B10" s="188"/>
      <c r="C10" s="188"/>
      <c r="D10" s="188"/>
      <c r="E10" s="188"/>
      <c r="F10" s="46">
        <v>0</v>
      </c>
      <c r="G10" s="46">
        <v>0</v>
      </c>
      <c r="H10" s="46">
        <v>0</v>
      </c>
      <c r="I10" s="46">
        <v>0</v>
      </c>
      <c r="J10" s="46">
        <v>0</v>
      </c>
    </row>
    <row r="11" spans="1:11" x14ac:dyDescent="0.3">
      <c r="A11" s="37" t="s">
        <v>3</v>
      </c>
      <c r="B11" s="38"/>
      <c r="C11" s="38"/>
      <c r="D11" s="38"/>
      <c r="E11" s="38"/>
      <c r="F11" s="45">
        <f>SUM(F12:F13)</f>
        <v>1649312.26</v>
      </c>
      <c r="G11" s="45">
        <f>SUM(G12:G13)</f>
        <v>1583483.21</v>
      </c>
      <c r="H11" s="45">
        <f>SUM(H12:H13)</f>
        <v>1696408.14</v>
      </c>
      <c r="I11" s="45">
        <f>SUM(I12:I13)</f>
        <v>1720906.33</v>
      </c>
      <c r="J11" s="45">
        <f>SUM(J12:J13)</f>
        <v>1745771.99</v>
      </c>
    </row>
    <row r="12" spans="1:11" x14ac:dyDescent="0.3">
      <c r="A12" s="179" t="s">
        <v>4</v>
      </c>
      <c r="B12" s="180"/>
      <c r="C12" s="180"/>
      <c r="D12" s="180"/>
      <c r="E12" s="180"/>
      <c r="F12" s="46">
        <v>1609579.79</v>
      </c>
      <c r="G12" s="46">
        <v>1562710.72</v>
      </c>
      <c r="H12" s="46">
        <v>1669132.14</v>
      </c>
      <c r="I12" s="46">
        <v>1693008.83</v>
      </c>
      <c r="J12" s="46">
        <v>1718471.03</v>
      </c>
    </row>
    <row r="13" spans="1:11" x14ac:dyDescent="0.3">
      <c r="A13" s="193" t="s">
        <v>5</v>
      </c>
      <c r="B13" s="188"/>
      <c r="C13" s="188"/>
      <c r="D13" s="188"/>
      <c r="E13" s="188"/>
      <c r="F13" s="47">
        <v>39732.47</v>
      </c>
      <c r="G13" s="47">
        <v>20772.490000000002</v>
      </c>
      <c r="H13" s="47">
        <v>27276</v>
      </c>
      <c r="I13" s="47">
        <v>27897.5</v>
      </c>
      <c r="J13" s="47">
        <v>27300.959999999999</v>
      </c>
    </row>
    <row r="14" spans="1:11" x14ac:dyDescent="0.3">
      <c r="A14" s="192" t="s">
        <v>6</v>
      </c>
      <c r="B14" s="185"/>
      <c r="C14" s="185"/>
      <c r="D14" s="185"/>
      <c r="E14" s="185"/>
      <c r="F14" s="45">
        <f>F8-F11</f>
        <v>84785.959999999963</v>
      </c>
      <c r="G14" s="45">
        <f>G8-G11</f>
        <v>110692.89000000013</v>
      </c>
      <c r="H14" s="45">
        <f>H8-H11</f>
        <v>29144</v>
      </c>
      <c r="I14" s="45">
        <f>I8-I11</f>
        <v>29581.159999999916</v>
      </c>
      <c r="J14" s="45">
        <f>J8-J11</f>
        <v>30024.880000000121</v>
      </c>
    </row>
    <row r="15" spans="1:11" ht="17.399999999999999" x14ac:dyDescent="0.3">
      <c r="A15" s="5"/>
      <c r="B15" s="9"/>
      <c r="C15" s="9"/>
      <c r="D15" s="9"/>
      <c r="E15" s="9"/>
      <c r="F15" s="9"/>
      <c r="G15" s="9"/>
      <c r="H15" s="3"/>
      <c r="I15" s="3"/>
      <c r="J15" s="3"/>
    </row>
    <row r="16" spans="1:11" ht="18" customHeight="1" x14ac:dyDescent="0.3">
      <c r="A16" s="181" t="s">
        <v>38</v>
      </c>
      <c r="B16" s="182"/>
      <c r="C16" s="182"/>
      <c r="D16" s="182"/>
      <c r="E16" s="182"/>
      <c r="F16" s="182"/>
      <c r="G16" s="182"/>
      <c r="H16" s="182"/>
      <c r="I16" s="182"/>
      <c r="J16" s="182"/>
    </row>
    <row r="17" spans="1:10" ht="17.399999999999999" x14ac:dyDescent="0.3">
      <c r="A17" s="28"/>
      <c r="B17" s="26"/>
      <c r="C17" s="26"/>
      <c r="D17" s="26"/>
      <c r="E17" s="26"/>
      <c r="F17" s="26"/>
      <c r="G17" s="26"/>
      <c r="H17" s="27"/>
      <c r="I17" s="27"/>
      <c r="J17" s="27"/>
    </row>
    <row r="18" spans="1:10" ht="26.4" x14ac:dyDescent="0.3">
      <c r="A18" s="32"/>
      <c r="B18" s="33"/>
      <c r="C18" s="33"/>
      <c r="D18" s="34"/>
      <c r="E18" s="35"/>
      <c r="F18" s="4" t="s">
        <v>130</v>
      </c>
      <c r="G18" s="4" t="s">
        <v>61</v>
      </c>
      <c r="H18" s="4" t="s">
        <v>89</v>
      </c>
      <c r="I18" s="4" t="s">
        <v>62</v>
      </c>
      <c r="J18" s="4" t="s">
        <v>90</v>
      </c>
    </row>
    <row r="19" spans="1:10" ht="15.75" customHeight="1" x14ac:dyDescent="0.3">
      <c r="A19" s="187" t="s">
        <v>8</v>
      </c>
      <c r="B19" s="190"/>
      <c r="C19" s="190"/>
      <c r="D19" s="190"/>
      <c r="E19" s="191"/>
      <c r="F19" s="47">
        <v>0</v>
      </c>
      <c r="G19" s="47">
        <v>0</v>
      </c>
      <c r="H19" s="47">
        <v>0</v>
      </c>
      <c r="I19" s="47">
        <v>0</v>
      </c>
      <c r="J19" s="47">
        <v>0</v>
      </c>
    </row>
    <row r="20" spans="1:10" x14ac:dyDescent="0.3">
      <c r="A20" s="187" t="s">
        <v>9</v>
      </c>
      <c r="B20" s="180"/>
      <c r="C20" s="180"/>
      <c r="D20" s="180"/>
      <c r="E20" s="180"/>
      <c r="F20" s="47">
        <v>0</v>
      </c>
      <c r="G20" s="47">
        <v>0</v>
      </c>
      <c r="H20" s="47">
        <v>0</v>
      </c>
      <c r="I20" s="47">
        <v>0</v>
      </c>
      <c r="J20" s="47">
        <v>0</v>
      </c>
    </row>
    <row r="21" spans="1:10" x14ac:dyDescent="0.3">
      <c r="A21" s="192" t="s">
        <v>10</v>
      </c>
      <c r="B21" s="185"/>
      <c r="C21" s="185"/>
      <c r="D21" s="185"/>
      <c r="E21" s="185"/>
      <c r="F21" s="45">
        <v>0</v>
      </c>
      <c r="G21" s="45">
        <v>0</v>
      </c>
      <c r="H21" s="45">
        <v>0</v>
      </c>
      <c r="I21" s="45">
        <v>0</v>
      </c>
      <c r="J21" s="45">
        <v>0</v>
      </c>
    </row>
    <row r="22" spans="1:10" ht="17.399999999999999" x14ac:dyDescent="0.3">
      <c r="A22" s="25"/>
      <c r="B22" s="26"/>
      <c r="C22" s="26"/>
      <c r="D22" s="26"/>
      <c r="E22" s="26"/>
      <c r="F22" s="26"/>
      <c r="G22" s="26"/>
      <c r="H22" s="27"/>
      <c r="I22" s="27"/>
      <c r="J22" s="27"/>
    </row>
    <row r="23" spans="1:10" ht="18" customHeight="1" x14ac:dyDescent="0.3">
      <c r="A23" s="181" t="s">
        <v>43</v>
      </c>
      <c r="B23" s="182"/>
      <c r="C23" s="182"/>
      <c r="D23" s="182"/>
      <c r="E23" s="182"/>
      <c r="F23" s="182"/>
      <c r="G23" s="182"/>
      <c r="H23" s="182"/>
      <c r="I23" s="182"/>
      <c r="J23" s="182"/>
    </row>
    <row r="24" spans="1:10" ht="17.399999999999999" x14ac:dyDescent="0.3">
      <c r="A24" s="25"/>
      <c r="B24" s="26"/>
      <c r="C24" s="26"/>
      <c r="D24" s="26"/>
      <c r="E24" s="26"/>
      <c r="F24" s="26"/>
      <c r="G24" s="26"/>
      <c r="H24" s="27"/>
      <c r="I24" s="27"/>
      <c r="J24" s="27"/>
    </row>
    <row r="25" spans="1:10" ht="26.4" x14ac:dyDescent="0.3">
      <c r="A25" s="32"/>
      <c r="B25" s="33"/>
      <c r="C25" s="33"/>
      <c r="D25" s="34"/>
      <c r="E25" s="35"/>
      <c r="F25" s="4" t="s">
        <v>130</v>
      </c>
      <c r="G25" s="4" t="s">
        <v>61</v>
      </c>
      <c r="H25" s="4" t="s">
        <v>89</v>
      </c>
      <c r="I25" s="4" t="s">
        <v>62</v>
      </c>
      <c r="J25" s="4" t="s">
        <v>90</v>
      </c>
    </row>
    <row r="26" spans="1:10" x14ac:dyDescent="0.3">
      <c r="A26" s="196" t="s">
        <v>39</v>
      </c>
      <c r="B26" s="197"/>
      <c r="C26" s="197"/>
      <c r="D26" s="197"/>
      <c r="E26" s="198"/>
      <c r="F26" s="48">
        <v>12122.93</v>
      </c>
      <c r="G26" s="48">
        <v>110692.89</v>
      </c>
      <c r="H26" s="48">
        <v>29144</v>
      </c>
      <c r="I26" s="48">
        <v>29581.16</v>
      </c>
      <c r="J26" s="176">
        <v>30024.880000000001</v>
      </c>
    </row>
    <row r="27" spans="1:10" ht="30" customHeight="1" x14ac:dyDescent="0.3">
      <c r="A27" s="199" t="s">
        <v>7</v>
      </c>
      <c r="B27" s="200"/>
      <c r="C27" s="200"/>
      <c r="D27" s="200"/>
      <c r="E27" s="201"/>
      <c r="F27" s="49">
        <v>96908.89</v>
      </c>
      <c r="G27" s="48">
        <v>110692.89</v>
      </c>
      <c r="H27" s="48">
        <v>29144</v>
      </c>
      <c r="I27" s="48">
        <v>29581.16</v>
      </c>
      <c r="J27" s="176">
        <v>30024.880000000001</v>
      </c>
    </row>
    <row r="28" spans="1:10" x14ac:dyDescent="0.3">
      <c r="J28" s="177"/>
    </row>
    <row r="29" spans="1:10" x14ac:dyDescent="0.3">
      <c r="J29" s="178"/>
    </row>
    <row r="30" spans="1:10" x14ac:dyDescent="0.3">
      <c r="A30" s="179" t="s">
        <v>11</v>
      </c>
      <c r="B30" s="180"/>
      <c r="C30" s="180"/>
      <c r="D30" s="180"/>
      <c r="E30" s="180"/>
      <c r="F30" s="47">
        <v>0</v>
      </c>
      <c r="G30" s="47">
        <v>0</v>
      </c>
      <c r="H30" s="47">
        <v>0</v>
      </c>
      <c r="I30" s="47">
        <v>0</v>
      </c>
      <c r="J30" s="47">
        <v>0</v>
      </c>
    </row>
    <row r="31" spans="1:10" ht="11.25" customHeight="1" x14ac:dyDescent="0.3">
      <c r="A31" s="20"/>
      <c r="B31" s="21"/>
      <c r="C31" s="21"/>
      <c r="D31" s="21"/>
      <c r="E31" s="21"/>
      <c r="F31" s="22"/>
      <c r="G31" s="22"/>
      <c r="H31" s="22"/>
      <c r="I31" s="22"/>
      <c r="J31" s="22"/>
    </row>
    <row r="32" spans="1:10" ht="29.25" customHeight="1" x14ac:dyDescent="0.3">
      <c r="A32" s="194"/>
      <c r="B32" s="195"/>
      <c r="C32" s="195"/>
      <c r="D32" s="195"/>
      <c r="E32" s="195"/>
      <c r="F32" s="195"/>
      <c r="G32" s="195"/>
      <c r="H32" s="195"/>
      <c r="I32" s="195"/>
      <c r="J32" s="195"/>
    </row>
    <row r="33" spans="1:10" ht="8.25" customHeight="1" x14ac:dyDescent="0.3"/>
    <row r="34" spans="1:10" x14ac:dyDescent="0.3">
      <c r="A34" s="194"/>
      <c r="B34" s="195"/>
      <c r="C34" s="195"/>
      <c r="D34" s="195"/>
      <c r="E34" s="195"/>
      <c r="F34" s="195"/>
      <c r="G34" s="195"/>
      <c r="H34" s="195"/>
      <c r="I34" s="195"/>
      <c r="J34" s="195"/>
    </row>
    <row r="35" spans="1:10" ht="8.25" customHeight="1" x14ac:dyDescent="0.3"/>
    <row r="36" spans="1:10" ht="29.25" customHeight="1" x14ac:dyDescent="0.3">
      <c r="A36" s="194"/>
      <c r="B36" s="195"/>
      <c r="C36" s="195"/>
      <c r="D36" s="195"/>
      <c r="E36" s="195"/>
      <c r="F36" s="195"/>
      <c r="G36" s="195"/>
      <c r="H36" s="195"/>
      <c r="I36" s="195"/>
      <c r="J36" s="195"/>
    </row>
  </sheetData>
  <mergeCells count="20">
    <mergeCell ref="A36:J36"/>
    <mergeCell ref="A23:J23"/>
    <mergeCell ref="A32:J32"/>
    <mergeCell ref="A30:E30"/>
    <mergeCell ref="A34:J34"/>
    <mergeCell ref="A26:E26"/>
    <mergeCell ref="A27:E27"/>
    <mergeCell ref="A19:E19"/>
    <mergeCell ref="A20:E20"/>
    <mergeCell ref="A21:E21"/>
    <mergeCell ref="A13:E13"/>
    <mergeCell ref="A14:E14"/>
    <mergeCell ref="A12:E12"/>
    <mergeCell ref="A5:J5"/>
    <mergeCell ref="A16:J16"/>
    <mergeCell ref="A1:J1"/>
    <mergeCell ref="A3:J3"/>
    <mergeCell ref="A8:E8"/>
    <mergeCell ref="A9:E9"/>
    <mergeCell ref="A10:E10"/>
  </mergeCells>
  <pageMargins left="0.7" right="0.7" top="0.75" bottom="0.75" header="0.3" footer="0.3"/>
  <pageSetup paperSize="9" scale="6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82"/>
  <sheetViews>
    <sheetView zoomScale="106" zoomScaleNormal="106" workbookViewId="0">
      <selection activeCell="J84" sqref="J84"/>
    </sheetView>
  </sheetViews>
  <sheetFormatPr defaultRowHeight="14.4" x14ac:dyDescent="0.3"/>
  <cols>
    <col min="1" max="1" width="7.44140625" bestFit="1" customWidth="1"/>
    <col min="2" max="2" width="8.44140625" bestFit="1" customWidth="1"/>
    <col min="3" max="3" width="5.44140625" bestFit="1" customWidth="1"/>
    <col min="4" max="4" width="25.33203125" customWidth="1"/>
    <col min="5" max="7" width="25.33203125" style="86" customWidth="1"/>
    <col min="8" max="9" width="25.33203125" customWidth="1"/>
  </cols>
  <sheetData>
    <row r="1" spans="1:9" ht="42" customHeight="1" x14ac:dyDescent="0.3">
      <c r="A1" s="181" t="s">
        <v>127</v>
      </c>
      <c r="B1" s="181"/>
      <c r="C1" s="181"/>
      <c r="D1" s="181"/>
      <c r="E1" s="181"/>
      <c r="F1" s="181"/>
      <c r="G1" s="181"/>
      <c r="H1" s="181"/>
      <c r="I1" s="181"/>
    </row>
    <row r="2" spans="1:9" ht="18" customHeight="1" x14ac:dyDescent="0.3">
      <c r="A2" s="5"/>
      <c r="B2" s="5"/>
      <c r="C2" s="5"/>
      <c r="D2" s="5"/>
      <c r="E2" s="82"/>
      <c r="F2" s="82"/>
      <c r="G2" s="82"/>
      <c r="H2" s="5"/>
      <c r="I2" s="5"/>
    </row>
    <row r="3" spans="1:9" ht="15.6" x14ac:dyDescent="0.3">
      <c r="A3" s="181" t="s">
        <v>29</v>
      </c>
      <c r="B3" s="181"/>
      <c r="C3" s="181"/>
      <c r="D3" s="181"/>
      <c r="E3" s="181"/>
      <c r="F3" s="181"/>
      <c r="G3" s="181"/>
      <c r="H3" s="183"/>
      <c r="I3" s="183"/>
    </row>
    <row r="4" spans="1:9" ht="17.399999999999999" x14ac:dyDescent="0.3">
      <c r="A4" s="5"/>
      <c r="B4" s="5"/>
      <c r="C4" s="5"/>
      <c r="D4" s="5"/>
      <c r="E4" s="82"/>
      <c r="F4" s="82"/>
      <c r="G4" s="82"/>
      <c r="H4" s="6"/>
      <c r="I4" s="6"/>
    </row>
    <row r="5" spans="1:9" ht="18" customHeight="1" x14ac:dyDescent="0.3">
      <c r="A5" s="181" t="s">
        <v>13</v>
      </c>
      <c r="B5" s="182"/>
      <c r="C5" s="182"/>
      <c r="D5" s="182"/>
      <c r="E5" s="182"/>
      <c r="F5" s="182"/>
      <c r="G5" s="182"/>
      <c r="H5" s="182"/>
      <c r="I5" s="182"/>
    </row>
    <row r="6" spans="1:9" ht="17.399999999999999" x14ac:dyDescent="0.3">
      <c r="A6" s="5"/>
      <c r="B6" s="5"/>
      <c r="C6" s="5"/>
      <c r="D6" s="5"/>
      <c r="E6" s="82"/>
      <c r="F6" s="82"/>
      <c r="G6" s="82"/>
      <c r="H6" s="6"/>
      <c r="I6" s="6"/>
    </row>
    <row r="7" spans="1:9" ht="15.6" x14ac:dyDescent="0.3">
      <c r="A7" s="181" t="s">
        <v>73</v>
      </c>
      <c r="B7" s="214"/>
      <c r="C7" s="214"/>
      <c r="D7" s="214"/>
      <c r="E7" s="214"/>
      <c r="F7" s="214"/>
      <c r="G7" s="214"/>
      <c r="H7" s="214"/>
      <c r="I7" s="214"/>
    </row>
    <row r="8" spans="1:9" ht="17.399999999999999" x14ac:dyDescent="0.3">
      <c r="A8" s="5"/>
      <c r="B8" s="5"/>
      <c r="C8" s="5"/>
      <c r="D8" s="5"/>
      <c r="E8" s="82"/>
      <c r="F8" s="82"/>
      <c r="G8" s="82"/>
      <c r="H8" s="6"/>
      <c r="I8" s="6"/>
    </row>
    <row r="9" spans="1:9" ht="26.4" x14ac:dyDescent="0.3">
      <c r="A9" s="24" t="s">
        <v>14</v>
      </c>
      <c r="B9" s="23" t="s">
        <v>15</v>
      </c>
      <c r="C9" s="23" t="s">
        <v>16</v>
      </c>
      <c r="D9" s="23" t="s">
        <v>12</v>
      </c>
      <c r="E9" s="83" t="s">
        <v>87</v>
      </c>
      <c r="F9" s="84" t="s">
        <v>88</v>
      </c>
      <c r="G9" s="84" t="s">
        <v>89</v>
      </c>
      <c r="H9" s="54" t="s">
        <v>62</v>
      </c>
      <c r="I9" s="54" t="s">
        <v>90</v>
      </c>
    </row>
    <row r="10" spans="1:9" ht="15.75" customHeight="1" x14ac:dyDescent="0.3">
      <c r="A10" s="13">
        <v>6</v>
      </c>
      <c r="B10" s="13"/>
      <c r="C10" s="13"/>
      <c r="D10" s="13" t="s">
        <v>17</v>
      </c>
      <c r="E10" s="130">
        <f>SUM(E11,E16,E18,E22)</f>
        <v>1734098.2200000002</v>
      </c>
      <c r="F10" s="130">
        <f>SUM(F11,F16,F18,F22,F25)</f>
        <v>1694176.0999999999</v>
      </c>
      <c r="G10" s="130">
        <f>SUM(G11,G16,G18,G22,G25)</f>
        <v>1725552.1400000001</v>
      </c>
      <c r="H10" s="130">
        <f>SUM(H11,H16,H18,H22,H25)</f>
        <v>1750487.4918499999</v>
      </c>
      <c r="I10" s="130">
        <f>SUM(I11,I16,I18,I22,I25)</f>
        <v>1775796.8739777501</v>
      </c>
    </row>
    <row r="11" spans="1:9" s="164" customFormat="1" ht="39.6" x14ac:dyDescent="0.3">
      <c r="A11" s="18"/>
      <c r="B11" s="18">
        <v>63</v>
      </c>
      <c r="C11" s="18"/>
      <c r="D11" s="18" t="s">
        <v>40</v>
      </c>
      <c r="E11" s="170">
        <f>SUM(E12:E15)</f>
        <v>1598317.3</v>
      </c>
      <c r="F11" s="170">
        <f>SUM(F12:F15)</f>
        <v>1500289.8599999999</v>
      </c>
      <c r="G11" s="170">
        <f>SUM(G12:G15)</f>
        <v>1606412.79</v>
      </c>
      <c r="H11" s="170">
        <f>SUM(H12:H15)</f>
        <v>1630508.9818499999</v>
      </c>
      <c r="I11" s="170">
        <f>SUM(I12:I15)</f>
        <v>1654966.6165777501</v>
      </c>
    </row>
    <row r="12" spans="1:9" x14ac:dyDescent="0.3">
      <c r="A12" s="14"/>
      <c r="B12" s="14"/>
      <c r="C12" s="15">
        <v>51</v>
      </c>
      <c r="D12" s="15" t="s">
        <v>49</v>
      </c>
      <c r="E12" s="126">
        <v>1490742.64</v>
      </c>
      <c r="F12" s="132">
        <v>1419836.41</v>
      </c>
      <c r="G12" s="132">
        <v>1517181.51</v>
      </c>
      <c r="H12" s="132">
        <f>G12*1.5%+G12</f>
        <v>1539939.2326499999</v>
      </c>
      <c r="I12" s="132">
        <f>G12*3.0225%+G12</f>
        <v>1563038.3211397501</v>
      </c>
    </row>
    <row r="13" spans="1:9" x14ac:dyDescent="0.3">
      <c r="A13" s="14"/>
      <c r="B13" s="14"/>
      <c r="C13" s="15">
        <v>53</v>
      </c>
      <c r="D13" s="15" t="s">
        <v>50</v>
      </c>
      <c r="E13" s="127">
        <v>80397.03</v>
      </c>
      <c r="F13" s="132">
        <v>80453.45</v>
      </c>
      <c r="G13" s="132">
        <v>89231.28</v>
      </c>
      <c r="H13" s="132">
        <f>G13*1.5%+G13</f>
        <v>90569.749200000006</v>
      </c>
      <c r="I13" s="132">
        <f>G13*3.0225%+G13</f>
        <v>91928.295438000001</v>
      </c>
    </row>
    <row r="14" spans="1:9" x14ac:dyDescent="0.3">
      <c r="A14" s="14"/>
      <c r="B14" s="14"/>
      <c r="C14" s="15">
        <v>54</v>
      </c>
      <c r="D14" s="15" t="s">
        <v>51</v>
      </c>
      <c r="E14" s="126">
        <v>968.62</v>
      </c>
      <c r="F14" s="132">
        <v>0</v>
      </c>
      <c r="G14" s="132">
        <v>0</v>
      </c>
      <c r="H14" s="132">
        <v>0</v>
      </c>
      <c r="I14" s="132">
        <v>0</v>
      </c>
    </row>
    <row r="15" spans="1:9" x14ac:dyDescent="0.3">
      <c r="A15" s="14"/>
      <c r="B15" s="14"/>
      <c r="C15" s="15">
        <v>57</v>
      </c>
      <c r="D15" s="15" t="s">
        <v>128</v>
      </c>
      <c r="E15" s="126">
        <v>26209.01</v>
      </c>
      <c r="F15" s="132">
        <v>0</v>
      </c>
      <c r="G15" s="132">
        <v>0</v>
      </c>
      <c r="H15" s="132">
        <v>0</v>
      </c>
      <c r="I15" s="132">
        <v>0</v>
      </c>
    </row>
    <row r="16" spans="1:9" s="160" customFormat="1" x14ac:dyDescent="0.3">
      <c r="A16" s="31"/>
      <c r="B16" s="31">
        <v>65</v>
      </c>
      <c r="C16" s="159"/>
      <c r="D16" s="159" t="s">
        <v>52</v>
      </c>
      <c r="E16" s="163">
        <f>E17</f>
        <v>19568.099999999999</v>
      </c>
      <c r="F16" s="130">
        <f>F17</f>
        <v>18000</v>
      </c>
      <c r="G16" s="130">
        <f>G17</f>
        <v>24000</v>
      </c>
      <c r="H16" s="130">
        <f>H17</f>
        <v>24360</v>
      </c>
      <c r="I16" s="130">
        <f>I17</f>
        <v>24725.4</v>
      </c>
    </row>
    <row r="17" spans="1:9" x14ac:dyDescent="0.3">
      <c r="A17" s="14"/>
      <c r="B17" s="14"/>
      <c r="C17" s="15">
        <v>41</v>
      </c>
      <c r="D17" s="15" t="s">
        <v>53</v>
      </c>
      <c r="E17" s="126">
        <v>19568.099999999999</v>
      </c>
      <c r="F17" s="132">
        <v>18000</v>
      </c>
      <c r="G17" s="132">
        <v>24000</v>
      </c>
      <c r="H17" s="132">
        <f>G17*1.5%+G17</f>
        <v>24360</v>
      </c>
      <c r="I17" s="132">
        <f>G17*3.0225%+G17</f>
        <v>24725.4</v>
      </c>
    </row>
    <row r="18" spans="1:9" s="160" customFormat="1" x14ac:dyDescent="0.3">
      <c r="A18" s="31"/>
      <c r="B18" s="31">
        <v>66</v>
      </c>
      <c r="C18" s="159"/>
      <c r="D18" s="159" t="s">
        <v>54</v>
      </c>
      <c r="E18" s="163">
        <f>E19</f>
        <v>2044.19</v>
      </c>
      <c r="F18" s="130">
        <f>SUM(F19:F20)</f>
        <v>2000</v>
      </c>
      <c r="G18" s="130">
        <f>SUM(G19:G20)</f>
        <v>2800</v>
      </c>
      <c r="H18" s="130">
        <f>SUM(H19:H20)</f>
        <v>2842</v>
      </c>
      <c r="I18" s="130">
        <f>SUM(I19:I20)</f>
        <v>2884.63</v>
      </c>
    </row>
    <row r="19" spans="1:9" x14ac:dyDescent="0.3">
      <c r="A19" s="14"/>
      <c r="B19" s="14"/>
      <c r="C19" s="15">
        <v>31</v>
      </c>
      <c r="D19" s="15" t="s">
        <v>55</v>
      </c>
      <c r="E19" s="126">
        <v>2044.19</v>
      </c>
      <c r="F19" s="132">
        <v>2000</v>
      </c>
      <c r="G19" s="132">
        <v>2800</v>
      </c>
      <c r="H19" s="132">
        <f>G19*1.5%+G19</f>
        <v>2842</v>
      </c>
      <c r="I19" s="132">
        <f>G19*3.0225%+G19</f>
        <v>2884.63</v>
      </c>
    </row>
    <row r="20" spans="1:9" x14ac:dyDescent="0.3">
      <c r="A20" s="14"/>
      <c r="B20" s="31" t="s">
        <v>41</v>
      </c>
      <c r="C20" s="15"/>
      <c r="D20" s="15" t="s">
        <v>60</v>
      </c>
      <c r="E20" s="126"/>
      <c r="F20" s="165">
        <v>0</v>
      </c>
      <c r="G20" s="132">
        <v>0</v>
      </c>
      <c r="H20" s="132">
        <v>0</v>
      </c>
      <c r="I20" s="132">
        <v>0</v>
      </c>
    </row>
    <row r="21" spans="1:9" x14ac:dyDescent="0.3">
      <c r="A21" s="14"/>
      <c r="B21" s="31"/>
      <c r="C21" s="15">
        <v>61</v>
      </c>
      <c r="D21" s="15" t="s">
        <v>83</v>
      </c>
      <c r="E21" s="126"/>
      <c r="F21" s="165">
        <v>0</v>
      </c>
      <c r="G21" s="132">
        <v>0</v>
      </c>
      <c r="H21" s="132">
        <v>0</v>
      </c>
      <c r="I21" s="132">
        <v>0</v>
      </c>
    </row>
    <row r="22" spans="1:9" s="160" customFormat="1" ht="39.6" x14ac:dyDescent="0.3">
      <c r="A22" s="31"/>
      <c r="B22" s="31">
        <v>67</v>
      </c>
      <c r="C22" s="159"/>
      <c r="D22" s="13" t="s">
        <v>42</v>
      </c>
      <c r="E22" s="125">
        <f>E23</f>
        <v>114168.63</v>
      </c>
      <c r="F22" s="130">
        <f>SUM(F23:F24)</f>
        <v>63193.35</v>
      </c>
      <c r="G22" s="130">
        <f>SUM(G23:G24)</f>
        <v>63195.35</v>
      </c>
      <c r="H22" s="130">
        <f>SUM(H23:H24)</f>
        <v>63195.35</v>
      </c>
      <c r="I22" s="130">
        <f>SUM(I23:I24)</f>
        <v>63195.35</v>
      </c>
    </row>
    <row r="23" spans="1:9" ht="39.6" x14ac:dyDescent="0.3">
      <c r="A23" s="14"/>
      <c r="B23" s="14"/>
      <c r="C23" s="15">
        <v>451</v>
      </c>
      <c r="D23" s="19" t="s">
        <v>56</v>
      </c>
      <c r="E23" s="128">
        <v>114168.63</v>
      </c>
      <c r="F23" s="132">
        <v>63193.35</v>
      </c>
      <c r="G23" s="132">
        <v>63195.35</v>
      </c>
      <c r="H23" s="132">
        <f>G23</f>
        <v>63195.35</v>
      </c>
      <c r="I23" s="132">
        <f>H23</f>
        <v>63195.35</v>
      </c>
    </row>
    <row r="24" spans="1:9" x14ac:dyDescent="0.3">
      <c r="A24" s="14"/>
      <c r="B24" s="14"/>
      <c r="C24" s="15">
        <v>110</v>
      </c>
      <c r="D24" s="19" t="s">
        <v>57</v>
      </c>
      <c r="E24" s="129"/>
      <c r="F24" s="132">
        <v>0</v>
      </c>
      <c r="G24" s="132">
        <v>0</v>
      </c>
      <c r="H24" s="132">
        <v>0</v>
      </c>
      <c r="I24" s="132">
        <v>0</v>
      </c>
    </row>
    <row r="25" spans="1:9" s="160" customFormat="1" x14ac:dyDescent="0.3">
      <c r="A25" s="31"/>
      <c r="B25" s="31">
        <v>92</v>
      </c>
      <c r="C25" s="159"/>
      <c r="D25" s="161" t="s">
        <v>58</v>
      </c>
      <c r="E25" s="162">
        <v>109031.82</v>
      </c>
      <c r="F25" s="130">
        <v>110692.89</v>
      </c>
      <c r="G25" s="130">
        <v>29144</v>
      </c>
      <c r="H25" s="130">
        <f>G25*1.5%+G25</f>
        <v>29581.16</v>
      </c>
      <c r="I25" s="130">
        <f>G25*3.0225%+G25</f>
        <v>30024.877400000001</v>
      </c>
    </row>
    <row r="26" spans="1:9" x14ac:dyDescent="0.3">
      <c r="A26" s="16"/>
      <c r="B26" s="17"/>
      <c r="C26" s="17" t="s">
        <v>59</v>
      </c>
      <c r="D26" s="29" t="s">
        <v>86</v>
      </c>
      <c r="E26" s="125"/>
      <c r="F26" s="130">
        <v>0</v>
      </c>
      <c r="G26" s="130">
        <v>0</v>
      </c>
      <c r="H26" s="130"/>
      <c r="I26" s="130"/>
    </row>
    <row r="27" spans="1:9" x14ac:dyDescent="0.3">
      <c r="A27" s="18"/>
      <c r="B27" s="18"/>
      <c r="C27" s="18"/>
      <c r="D27" s="30"/>
      <c r="E27" s="85"/>
      <c r="F27" s="50"/>
      <c r="G27" s="50"/>
      <c r="H27" s="50"/>
      <c r="I27" s="51"/>
    </row>
    <row r="28" spans="1:9" x14ac:dyDescent="0.3">
      <c r="A28" s="18"/>
      <c r="B28" s="18"/>
      <c r="C28" s="15"/>
      <c r="D28" s="15"/>
      <c r="E28" s="87"/>
      <c r="F28" s="50"/>
      <c r="G28" s="50"/>
      <c r="H28" s="50"/>
      <c r="I28" s="51"/>
    </row>
    <row r="29" spans="1:9" x14ac:dyDescent="0.3">
      <c r="A29" s="41"/>
      <c r="B29" s="41"/>
      <c r="C29" s="42"/>
      <c r="D29" s="42"/>
      <c r="E29" s="88"/>
      <c r="F29" s="89"/>
      <c r="G29" s="89"/>
      <c r="H29" s="43"/>
      <c r="I29" s="44"/>
    </row>
    <row r="31" spans="1:9" ht="15.6" x14ac:dyDescent="0.3">
      <c r="A31" s="208"/>
      <c r="B31" s="209"/>
      <c r="C31" s="209"/>
      <c r="D31" s="209"/>
      <c r="E31" s="209"/>
      <c r="F31" s="209"/>
      <c r="G31" s="209"/>
      <c r="H31" s="209"/>
    </row>
    <row r="32" spans="1:9" ht="17.399999999999999" x14ac:dyDescent="0.3">
      <c r="A32" s="55"/>
      <c r="B32" s="55"/>
      <c r="C32" s="55"/>
      <c r="D32" s="55"/>
      <c r="E32" s="90"/>
      <c r="F32" s="90"/>
      <c r="G32" s="91"/>
      <c r="H32" s="56"/>
    </row>
    <row r="34" spans="1:9" ht="15.6" x14ac:dyDescent="0.3">
      <c r="B34" s="210"/>
      <c r="C34" s="210"/>
      <c r="D34" s="210"/>
      <c r="E34" s="210"/>
      <c r="F34" s="210"/>
      <c r="G34" s="210"/>
      <c r="H34" s="210"/>
    </row>
    <row r="36" spans="1:9" x14ac:dyDescent="0.3">
      <c r="A36" s="67"/>
      <c r="B36" s="67"/>
      <c r="C36" s="68"/>
      <c r="D36" s="69"/>
      <c r="E36" s="92"/>
      <c r="F36" s="93"/>
      <c r="G36" s="93"/>
      <c r="H36" s="70"/>
    </row>
    <row r="37" spans="1:9" ht="15.6" x14ac:dyDescent="0.3">
      <c r="A37" s="208" t="s">
        <v>74</v>
      </c>
      <c r="B37" s="209"/>
      <c r="C37" s="209"/>
      <c r="D37" s="209"/>
      <c r="E37" s="209"/>
      <c r="F37" s="209"/>
      <c r="G37" s="209"/>
      <c r="H37" s="209"/>
    </row>
    <row r="38" spans="1:9" ht="17.399999999999999" x14ac:dyDescent="0.3">
      <c r="A38" s="55"/>
      <c r="B38" s="55"/>
      <c r="C38" s="55"/>
      <c r="D38" s="55"/>
      <c r="E38" s="90"/>
      <c r="F38" s="90"/>
      <c r="G38" s="91"/>
      <c r="H38" s="56"/>
    </row>
    <row r="39" spans="1:9" ht="26.4" x14ac:dyDescent="0.3">
      <c r="A39" s="57" t="s">
        <v>14</v>
      </c>
      <c r="B39" s="58" t="s">
        <v>15</v>
      </c>
      <c r="C39" s="58" t="s">
        <v>16</v>
      </c>
      <c r="D39" s="58" t="s">
        <v>63</v>
      </c>
      <c r="E39" s="83" t="s">
        <v>87</v>
      </c>
      <c r="F39" s="84" t="s">
        <v>88</v>
      </c>
      <c r="G39" s="84" t="s">
        <v>89</v>
      </c>
      <c r="H39" s="54" t="s">
        <v>62</v>
      </c>
      <c r="I39" s="54" t="s">
        <v>90</v>
      </c>
    </row>
    <row r="40" spans="1:9" x14ac:dyDescent="0.3">
      <c r="A40" s="59">
        <v>3</v>
      </c>
      <c r="B40" s="59"/>
      <c r="C40" s="59"/>
      <c r="D40" s="59" t="s">
        <v>64</v>
      </c>
      <c r="E40" s="133">
        <f>SUM(E41,E47,E57,E60,E63,E66)</f>
        <v>1649312.26</v>
      </c>
      <c r="F40" s="133">
        <f>SUM(F41+F47+F57+F60+F63,F67)</f>
        <v>1694176.0999999999</v>
      </c>
      <c r="G40" s="133">
        <f>SUM(G41+G47+G57+G60+G63,G66)</f>
        <v>1725552.14</v>
      </c>
      <c r="H40" s="133">
        <f>SUM(H41+H47+H57+H60+H63,H66)</f>
        <v>1750487.4918499999</v>
      </c>
      <c r="I40" s="133">
        <f>SUM(I41+I47+I57+I60+I63,I66)</f>
        <v>1775796.8739777496</v>
      </c>
    </row>
    <row r="41" spans="1:9" x14ac:dyDescent="0.3">
      <c r="A41" s="59"/>
      <c r="B41" s="59">
        <v>31</v>
      </c>
      <c r="C41" s="59"/>
      <c r="D41" s="59" t="s">
        <v>20</v>
      </c>
      <c r="E41" s="133">
        <f>SUM(E42:E46)</f>
        <v>1342212.34</v>
      </c>
      <c r="F41" s="133">
        <f t="shared" ref="F41:H41" si="0">SUM(F42:F46)</f>
        <v>1334577.3699999999</v>
      </c>
      <c r="G41" s="133">
        <f t="shared" si="0"/>
        <v>1429940.66</v>
      </c>
      <c r="H41" s="133">
        <f t="shared" si="0"/>
        <v>1451389.7699</v>
      </c>
      <c r="I41" s="133">
        <f>SUM(I42:I46)</f>
        <v>1473160.6164484997</v>
      </c>
    </row>
    <row r="42" spans="1:9" x14ac:dyDescent="0.3">
      <c r="A42" s="61"/>
      <c r="B42" s="61"/>
      <c r="C42" s="62">
        <v>11</v>
      </c>
      <c r="D42" s="62" t="s">
        <v>18</v>
      </c>
      <c r="E42" s="134">
        <v>15251.77</v>
      </c>
      <c r="F42" s="172">
        <v>0</v>
      </c>
      <c r="G42" s="172">
        <v>0</v>
      </c>
      <c r="H42" s="172">
        <v>0</v>
      </c>
      <c r="I42" s="172">
        <v>0</v>
      </c>
    </row>
    <row r="43" spans="1:9" ht="26.4" x14ac:dyDescent="0.3">
      <c r="A43" s="61"/>
      <c r="B43" s="61"/>
      <c r="C43" s="62">
        <v>45</v>
      </c>
      <c r="D43" s="71" t="s">
        <v>75</v>
      </c>
      <c r="E43" s="135"/>
      <c r="F43" s="172">
        <v>0</v>
      </c>
      <c r="G43" s="172">
        <v>0</v>
      </c>
      <c r="H43" s="172">
        <v>0</v>
      </c>
      <c r="I43" s="172">
        <v>0</v>
      </c>
    </row>
    <row r="44" spans="1:9" x14ac:dyDescent="0.3">
      <c r="A44" s="61"/>
      <c r="B44" s="61"/>
      <c r="C44" s="62">
        <v>51</v>
      </c>
      <c r="D44" s="71" t="s">
        <v>49</v>
      </c>
      <c r="E44" s="136">
        <v>1270195.2</v>
      </c>
      <c r="F44" s="145">
        <v>1294796.4099999999</v>
      </c>
      <c r="G44" s="145">
        <v>1380685.38</v>
      </c>
      <c r="H44" s="145">
        <f>G44*1.5%+G44</f>
        <v>1401395.6606999999</v>
      </c>
      <c r="I44" s="145">
        <f>G44*3.0225%+G44</f>
        <v>1422416.5956104998</v>
      </c>
    </row>
    <row r="45" spans="1:9" x14ac:dyDescent="0.3">
      <c r="A45" s="61"/>
      <c r="B45" s="61"/>
      <c r="C45" s="62">
        <v>53</v>
      </c>
      <c r="D45" s="71" t="s">
        <v>76</v>
      </c>
      <c r="E45" s="136">
        <v>40401.599999999999</v>
      </c>
      <c r="F45" s="145">
        <v>39780.959999999999</v>
      </c>
      <c r="G45" s="167">
        <v>49255.28</v>
      </c>
      <c r="H45" s="145">
        <f>G45*1.5%+G45</f>
        <v>49994.109199999999</v>
      </c>
      <c r="I45" s="145">
        <f>G45*3.0225%+G45</f>
        <v>50744.020837999997</v>
      </c>
    </row>
    <row r="46" spans="1:9" x14ac:dyDescent="0.3">
      <c r="A46" s="61"/>
      <c r="B46" s="61"/>
      <c r="C46" s="62">
        <v>54</v>
      </c>
      <c r="D46" s="71" t="s">
        <v>77</v>
      </c>
      <c r="E46" s="136">
        <v>16363.77</v>
      </c>
      <c r="F46" s="167">
        <v>0</v>
      </c>
      <c r="G46" s="167">
        <v>0</v>
      </c>
      <c r="H46" s="167">
        <v>0</v>
      </c>
      <c r="I46" s="167">
        <v>0</v>
      </c>
    </row>
    <row r="47" spans="1:9" x14ac:dyDescent="0.3">
      <c r="A47" s="65"/>
      <c r="B47" s="65">
        <v>32</v>
      </c>
      <c r="C47" s="66"/>
      <c r="D47" s="65" t="s">
        <v>32</v>
      </c>
      <c r="E47" s="137">
        <f>SUM(E48:E56)</f>
        <v>231566.76000000004</v>
      </c>
      <c r="F47" s="137">
        <f>SUM(F48:F56)</f>
        <v>227298.9</v>
      </c>
      <c r="G47" s="137">
        <f t="shared" ref="G47:H47" si="1">SUM(G48:G56)</f>
        <v>233505.48</v>
      </c>
      <c r="H47" s="137">
        <f t="shared" si="1"/>
        <v>236060.13195000001</v>
      </c>
      <c r="I47" s="137">
        <f>SUM(I48:I59)</f>
        <v>238653.10367925002</v>
      </c>
    </row>
    <row r="48" spans="1:9" x14ac:dyDescent="0.3">
      <c r="A48" s="61"/>
      <c r="B48" s="61"/>
      <c r="C48" s="62">
        <v>11</v>
      </c>
      <c r="D48" s="62" t="s">
        <v>18</v>
      </c>
      <c r="E48" s="169">
        <v>0</v>
      </c>
      <c r="F48" s="169">
        <v>0</v>
      </c>
      <c r="G48" s="169">
        <v>0</v>
      </c>
      <c r="H48" s="169">
        <v>0</v>
      </c>
      <c r="I48" s="169">
        <v>0</v>
      </c>
    </row>
    <row r="49" spans="1:9" x14ac:dyDescent="0.3">
      <c r="A49" s="61"/>
      <c r="B49" s="61"/>
      <c r="C49" s="62">
        <v>31</v>
      </c>
      <c r="D49" s="62" t="s">
        <v>36</v>
      </c>
      <c r="E49" s="134">
        <v>977.12</v>
      </c>
      <c r="F49" s="169">
        <v>2000</v>
      </c>
      <c r="G49" s="169">
        <v>2800</v>
      </c>
      <c r="H49" s="169">
        <f>G49*1.5%+G49</f>
        <v>2842</v>
      </c>
      <c r="I49" s="157">
        <f>G49*3.0225%+G49</f>
        <v>2884.63</v>
      </c>
    </row>
    <row r="50" spans="1:9" x14ac:dyDescent="0.3">
      <c r="A50" s="61"/>
      <c r="B50" s="61"/>
      <c r="C50" s="62">
        <v>41</v>
      </c>
      <c r="D50" s="62" t="s">
        <v>52</v>
      </c>
      <c r="E50" s="134">
        <v>15026.47</v>
      </c>
      <c r="F50" s="144">
        <v>18000</v>
      </c>
      <c r="G50" s="144">
        <v>24000</v>
      </c>
      <c r="H50" s="169">
        <f t="shared" ref="H50:H51" si="2">G50*1.5%+G50</f>
        <v>24360</v>
      </c>
      <c r="I50" s="157">
        <f>G50*3.0225%+G50</f>
        <v>24725.4</v>
      </c>
    </row>
    <row r="51" spans="1:9" x14ac:dyDescent="0.3">
      <c r="A51" s="61"/>
      <c r="B51" s="61"/>
      <c r="C51" s="62">
        <v>42</v>
      </c>
      <c r="D51" s="62" t="s">
        <v>78</v>
      </c>
      <c r="E51" s="134">
        <v>17527.95</v>
      </c>
      <c r="F51" s="144">
        <v>34995.550000000003</v>
      </c>
      <c r="G51" s="144">
        <v>29144</v>
      </c>
      <c r="H51" s="169">
        <f t="shared" si="2"/>
        <v>29581.16</v>
      </c>
      <c r="I51" s="157">
        <f>G51*3.0225%+G51</f>
        <v>30024.877400000001</v>
      </c>
    </row>
    <row r="52" spans="1:9" ht="26.4" x14ac:dyDescent="0.3">
      <c r="A52" s="61"/>
      <c r="B52" s="61"/>
      <c r="C52" s="62">
        <v>45</v>
      </c>
      <c r="D52" s="71" t="s">
        <v>75</v>
      </c>
      <c r="E52" s="135">
        <v>88763.88</v>
      </c>
      <c r="F52" s="144">
        <v>63193.35</v>
      </c>
      <c r="G52" s="144">
        <v>63195.35</v>
      </c>
      <c r="H52" s="144">
        <v>63195.35</v>
      </c>
      <c r="I52" s="157">
        <v>63195.35</v>
      </c>
    </row>
    <row r="53" spans="1:9" x14ac:dyDescent="0.3">
      <c r="A53" s="61"/>
      <c r="B53" s="61"/>
      <c r="C53" s="62">
        <v>51</v>
      </c>
      <c r="D53" s="71" t="s">
        <v>49</v>
      </c>
      <c r="E53" s="135">
        <v>99242.74</v>
      </c>
      <c r="F53" s="144">
        <v>104210</v>
      </c>
      <c r="G53" s="144">
        <v>109166.13</v>
      </c>
      <c r="H53" s="144">
        <f>G53*1.5%+G53</f>
        <v>110803.62195</v>
      </c>
      <c r="I53" s="157">
        <f>G53*3.0225%+G53</f>
        <v>112465.67627925001</v>
      </c>
    </row>
    <row r="54" spans="1:9" x14ac:dyDescent="0.3">
      <c r="A54" s="61"/>
      <c r="B54" s="61"/>
      <c r="C54" s="62">
        <v>53</v>
      </c>
      <c r="D54" s="72" t="s">
        <v>76</v>
      </c>
      <c r="E54" s="138">
        <v>1264.44</v>
      </c>
      <c r="F54" s="144">
        <v>4900</v>
      </c>
      <c r="G54" s="144">
        <v>5200</v>
      </c>
      <c r="H54" s="144">
        <f>G54*1.5%+G54</f>
        <v>5278</v>
      </c>
      <c r="I54" s="144">
        <f>G54*3.0225%+G54</f>
        <v>5357.17</v>
      </c>
    </row>
    <row r="55" spans="1:9" x14ac:dyDescent="0.3">
      <c r="A55" s="61"/>
      <c r="B55" s="61"/>
      <c r="C55" s="62">
        <v>54</v>
      </c>
      <c r="D55" s="72" t="s">
        <v>129</v>
      </c>
      <c r="E55" s="139">
        <v>8764.16</v>
      </c>
      <c r="F55" s="168">
        <v>0</v>
      </c>
      <c r="G55" s="168">
        <v>0</v>
      </c>
      <c r="H55" s="168">
        <v>0</v>
      </c>
      <c r="I55" s="168">
        <v>0</v>
      </c>
    </row>
    <row r="56" spans="1:9" x14ac:dyDescent="0.3">
      <c r="A56" s="61"/>
      <c r="B56" s="61"/>
      <c r="C56" s="62">
        <v>61</v>
      </c>
      <c r="D56" s="72" t="s">
        <v>60</v>
      </c>
      <c r="E56" s="168">
        <v>0</v>
      </c>
      <c r="F56" s="168">
        <v>0</v>
      </c>
      <c r="G56" s="168">
        <v>0</v>
      </c>
      <c r="H56" s="168">
        <v>0</v>
      </c>
      <c r="I56" s="168">
        <v>0</v>
      </c>
    </row>
    <row r="57" spans="1:9" x14ac:dyDescent="0.3">
      <c r="A57" s="61"/>
      <c r="B57" s="65">
        <v>34</v>
      </c>
      <c r="C57" s="62"/>
      <c r="D57" s="77" t="s">
        <v>79</v>
      </c>
      <c r="E57" s="168">
        <v>0</v>
      </c>
      <c r="F57" s="168">
        <v>0</v>
      </c>
      <c r="G57" s="168">
        <v>0</v>
      </c>
      <c r="H57" s="168">
        <v>0</v>
      </c>
      <c r="I57" s="168">
        <v>0</v>
      </c>
    </row>
    <row r="58" spans="1:9" x14ac:dyDescent="0.3">
      <c r="A58" s="61"/>
      <c r="B58" s="61"/>
      <c r="C58" s="62">
        <v>45</v>
      </c>
      <c r="D58" s="72" t="s">
        <v>75</v>
      </c>
      <c r="E58" s="168">
        <v>0</v>
      </c>
      <c r="F58" s="168">
        <v>0</v>
      </c>
      <c r="G58" s="168">
        <v>0</v>
      </c>
      <c r="H58" s="168">
        <v>0</v>
      </c>
      <c r="I58" s="168">
        <v>0</v>
      </c>
    </row>
    <row r="59" spans="1:9" x14ac:dyDescent="0.3">
      <c r="A59" s="61"/>
      <c r="B59" s="61"/>
      <c r="C59" s="62">
        <v>51</v>
      </c>
      <c r="D59" s="72" t="s">
        <v>49</v>
      </c>
      <c r="E59" s="168">
        <v>0</v>
      </c>
      <c r="F59" s="168">
        <v>0</v>
      </c>
      <c r="G59" s="168">
        <v>0</v>
      </c>
      <c r="H59" s="168">
        <v>0</v>
      </c>
      <c r="I59" s="168">
        <v>0</v>
      </c>
    </row>
    <row r="60" spans="1:9" x14ac:dyDescent="0.3">
      <c r="A60" s="61"/>
      <c r="B60" s="65">
        <v>37</v>
      </c>
      <c r="C60" s="62"/>
      <c r="D60" s="77" t="s">
        <v>80</v>
      </c>
      <c r="E60" s="140">
        <f t="shared" ref="E60:I60" si="3">SUM(E61:E62)</f>
        <v>34905.19</v>
      </c>
      <c r="F60" s="140">
        <f t="shared" si="3"/>
        <v>35000</v>
      </c>
      <c r="G60" s="140">
        <f t="shared" si="3"/>
        <v>34000</v>
      </c>
      <c r="H60" s="140">
        <f t="shared" si="3"/>
        <v>34510</v>
      </c>
      <c r="I60" s="140">
        <f t="shared" si="3"/>
        <v>35027.65</v>
      </c>
    </row>
    <row r="61" spans="1:9" x14ac:dyDescent="0.3">
      <c r="A61" s="61"/>
      <c r="B61" s="65"/>
      <c r="C61" s="62">
        <v>45</v>
      </c>
      <c r="D61" s="77" t="s">
        <v>81</v>
      </c>
      <c r="E61" s="167">
        <v>0</v>
      </c>
      <c r="F61" s="167">
        <v>0</v>
      </c>
      <c r="G61" s="167">
        <v>0</v>
      </c>
      <c r="H61" s="167">
        <v>0</v>
      </c>
      <c r="I61" s="167">
        <v>0</v>
      </c>
    </row>
    <row r="62" spans="1:9" x14ac:dyDescent="0.3">
      <c r="A62" s="61"/>
      <c r="B62" s="61"/>
      <c r="C62" s="62">
        <v>53</v>
      </c>
      <c r="D62" s="72" t="s">
        <v>76</v>
      </c>
      <c r="E62" s="139">
        <v>34905.19</v>
      </c>
      <c r="F62" s="145">
        <v>35000</v>
      </c>
      <c r="G62" s="145">
        <v>34000</v>
      </c>
      <c r="H62" s="145">
        <f>G62*1.5%+G62</f>
        <v>34510</v>
      </c>
      <c r="I62" s="157">
        <f>G62*3.0225%+G62</f>
        <v>35027.65</v>
      </c>
    </row>
    <row r="63" spans="1:9" x14ac:dyDescent="0.3">
      <c r="A63" s="61"/>
      <c r="B63" s="65">
        <v>38</v>
      </c>
      <c r="C63" s="62"/>
      <c r="D63" s="77" t="s">
        <v>60</v>
      </c>
      <c r="E63" s="140">
        <f>E64</f>
        <v>895.5</v>
      </c>
      <c r="F63" s="140">
        <f t="shared" ref="F63:I63" si="4">SUM(F64:F65)</f>
        <v>830</v>
      </c>
      <c r="G63" s="140">
        <f t="shared" si="4"/>
        <v>830</v>
      </c>
      <c r="H63" s="140">
        <f t="shared" si="4"/>
        <v>842.45</v>
      </c>
      <c r="I63" s="140">
        <f t="shared" si="4"/>
        <v>855.08675000000005</v>
      </c>
    </row>
    <row r="64" spans="1:9" x14ac:dyDescent="0.3">
      <c r="A64" s="61"/>
      <c r="B64" s="61"/>
      <c r="C64" s="62">
        <v>51</v>
      </c>
      <c r="D64" s="72" t="s">
        <v>49</v>
      </c>
      <c r="E64" s="139">
        <v>895.5</v>
      </c>
      <c r="F64" s="145">
        <v>830</v>
      </c>
      <c r="G64" s="145">
        <v>830</v>
      </c>
      <c r="H64" s="145">
        <v>842.45</v>
      </c>
      <c r="I64" s="157">
        <f>G64*3.0225%+G64</f>
        <v>855.08675000000005</v>
      </c>
    </row>
    <row r="65" spans="1:9" x14ac:dyDescent="0.3">
      <c r="A65" s="61"/>
      <c r="B65" s="61"/>
      <c r="C65" s="62"/>
      <c r="D65" s="72"/>
      <c r="E65" s="139"/>
      <c r="F65" s="145"/>
      <c r="G65" s="145"/>
      <c r="H65" s="146"/>
      <c r="I65" s="157"/>
    </row>
    <row r="66" spans="1:9" ht="26.4" x14ac:dyDescent="0.3">
      <c r="A66" s="73">
        <v>4</v>
      </c>
      <c r="B66" s="73"/>
      <c r="C66" s="73"/>
      <c r="D66" s="74" t="s">
        <v>21</v>
      </c>
      <c r="E66" s="133">
        <f>E67</f>
        <v>39732.469999999994</v>
      </c>
      <c r="F66" s="146">
        <f>F67</f>
        <v>96469.83</v>
      </c>
      <c r="G66" s="146">
        <f>G67</f>
        <v>27276</v>
      </c>
      <c r="H66" s="146">
        <f t="shared" ref="H66:I66" si="5">H67</f>
        <v>27685.14</v>
      </c>
      <c r="I66" s="146">
        <f t="shared" si="5"/>
        <v>28100.417100000002</v>
      </c>
    </row>
    <row r="67" spans="1:9" s="81" customFormat="1" ht="40.200000000000003" x14ac:dyDescent="0.3">
      <c r="A67" s="94"/>
      <c r="B67" s="94">
        <v>42</v>
      </c>
      <c r="C67" s="94"/>
      <c r="D67" s="95" t="s">
        <v>65</v>
      </c>
      <c r="E67" s="141">
        <f>SUM(E68:E74)</f>
        <v>39732.469999999994</v>
      </c>
      <c r="F67" s="141">
        <f>SUM(F68:F74)</f>
        <v>96469.83</v>
      </c>
      <c r="G67" s="141">
        <f>SUM(G68:G74)</f>
        <v>27276</v>
      </c>
      <c r="H67" s="141">
        <f>SUM(H68:H74)</f>
        <v>27685.14</v>
      </c>
      <c r="I67" s="141">
        <f>SUM(I68:I74)</f>
        <v>28100.417100000002</v>
      </c>
    </row>
    <row r="68" spans="1:9" x14ac:dyDescent="0.3">
      <c r="A68" s="59"/>
      <c r="B68" s="59"/>
      <c r="C68" s="78">
        <v>11</v>
      </c>
      <c r="D68" s="79" t="s">
        <v>18</v>
      </c>
      <c r="E68" s="167">
        <v>0</v>
      </c>
      <c r="F68" s="167">
        <v>0</v>
      </c>
      <c r="G68" s="167">
        <v>0</v>
      </c>
      <c r="H68" s="167">
        <v>0</v>
      </c>
      <c r="I68" s="167">
        <v>0</v>
      </c>
    </row>
    <row r="69" spans="1:9" x14ac:dyDescent="0.3">
      <c r="A69" s="59"/>
      <c r="B69" s="59"/>
      <c r="C69" s="78">
        <v>41</v>
      </c>
      <c r="D69" s="79" t="s">
        <v>52</v>
      </c>
      <c r="E69" s="167">
        <v>0</v>
      </c>
      <c r="F69" s="167">
        <v>0</v>
      </c>
      <c r="G69" s="167">
        <v>0</v>
      </c>
      <c r="H69" s="167">
        <v>0</v>
      </c>
      <c r="I69" s="167">
        <v>0</v>
      </c>
    </row>
    <row r="70" spans="1:9" x14ac:dyDescent="0.3">
      <c r="A70" s="59"/>
      <c r="B70" s="59"/>
      <c r="C70" s="63">
        <v>42</v>
      </c>
      <c r="D70" s="80" t="s">
        <v>58</v>
      </c>
      <c r="E70" s="167">
        <v>0</v>
      </c>
      <c r="F70" s="167">
        <v>75697.34</v>
      </c>
      <c r="G70" s="167">
        <v>0</v>
      </c>
      <c r="H70" s="167">
        <v>0</v>
      </c>
      <c r="I70" s="167">
        <v>0</v>
      </c>
    </row>
    <row r="71" spans="1:9" ht="39.6" x14ac:dyDescent="0.3">
      <c r="A71" s="59"/>
      <c r="B71" s="59"/>
      <c r="C71" s="59">
        <v>45</v>
      </c>
      <c r="D71" s="79" t="s">
        <v>82</v>
      </c>
      <c r="E71" s="167">
        <v>4974.25</v>
      </c>
      <c r="F71" s="167">
        <v>0</v>
      </c>
      <c r="G71" s="167">
        <v>0</v>
      </c>
      <c r="H71" s="167">
        <v>0</v>
      </c>
      <c r="I71" s="167">
        <v>0</v>
      </c>
    </row>
    <row r="72" spans="1:9" x14ac:dyDescent="0.3">
      <c r="A72" s="59"/>
      <c r="B72" s="59"/>
      <c r="C72" s="59">
        <v>51</v>
      </c>
      <c r="D72" s="79" t="s">
        <v>84</v>
      </c>
      <c r="E72" s="142">
        <v>34574.589999999997</v>
      </c>
      <c r="F72" s="145">
        <v>20000</v>
      </c>
      <c r="G72" s="145">
        <v>26500</v>
      </c>
      <c r="H72" s="145">
        <f>G72*1.5%+G72</f>
        <v>26897.5</v>
      </c>
      <c r="I72" s="157">
        <f>G72*3.0225%+G72</f>
        <v>27300.962500000001</v>
      </c>
    </row>
    <row r="73" spans="1:9" x14ac:dyDescent="0.3">
      <c r="A73" s="59"/>
      <c r="B73" s="59"/>
      <c r="C73" s="59">
        <v>53</v>
      </c>
      <c r="D73" s="79" t="s">
        <v>76</v>
      </c>
      <c r="E73" s="142">
        <v>183.63</v>
      </c>
      <c r="F73" s="145">
        <v>772.49</v>
      </c>
      <c r="G73" s="145">
        <v>776</v>
      </c>
      <c r="H73" s="145">
        <f>G73*1.5%+G73</f>
        <v>787.64</v>
      </c>
      <c r="I73" s="157">
        <f>G73*3.0225%+G73</f>
        <v>799.45460000000003</v>
      </c>
    </row>
    <row r="74" spans="1:9" x14ac:dyDescent="0.3">
      <c r="A74" s="59"/>
      <c r="B74" s="59"/>
      <c r="C74" s="59">
        <v>61</v>
      </c>
      <c r="D74" s="79" t="s">
        <v>60</v>
      </c>
      <c r="E74" s="171">
        <v>0</v>
      </c>
      <c r="F74" s="171">
        <v>0</v>
      </c>
      <c r="G74" s="171">
        <v>0</v>
      </c>
      <c r="H74" s="171">
        <v>0</v>
      </c>
      <c r="I74" s="171">
        <v>0</v>
      </c>
    </row>
    <row r="75" spans="1:9" x14ac:dyDescent="0.3">
      <c r="A75" s="211" t="s">
        <v>66</v>
      </c>
      <c r="B75" s="212"/>
      <c r="C75" s="212"/>
      <c r="D75" s="213"/>
      <c r="E75" s="143">
        <f>E40</f>
        <v>1649312.26</v>
      </c>
      <c r="F75" s="143">
        <f>F40</f>
        <v>1694176.0999999999</v>
      </c>
      <c r="G75" s="143">
        <f>G40</f>
        <v>1725552.14</v>
      </c>
      <c r="H75" s="143">
        <f>H40</f>
        <v>1750487.4918499999</v>
      </c>
      <c r="I75" s="143">
        <f>I40</f>
        <v>1775796.8739777496</v>
      </c>
    </row>
    <row r="76" spans="1:9" x14ac:dyDescent="0.3">
      <c r="E76" s="131"/>
      <c r="F76" s="131"/>
      <c r="G76" s="131"/>
      <c r="H76" s="153"/>
      <c r="I76" s="153"/>
    </row>
    <row r="77" spans="1:9" x14ac:dyDescent="0.3">
      <c r="A77" s="75"/>
      <c r="B77" s="75"/>
      <c r="C77" s="75"/>
      <c r="D77" s="75"/>
      <c r="E77" s="150"/>
      <c r="F77" s="147"/>
      <c r="G77" s="150"/>
      <c r="H77" s="154"/>
      <c r="I77" s="153"/>
    </row>
    <row r="78" spans="1:9" x14ac:dyDescent="0.3">
      <c r="A78" s="205" t="s">
        <v>67</v>
      </c>
      <c r="B78" s="206"/>
      <c r="C78" s="206"/>
      <c r="D78" s="207"/>
      <c r="E78" s="151">
        <f>E40</f>
        <v>1649312.26</v>
      </c>
      <c r="F78" s="148">
        <v>1583483.21</v>
      </c>
      <c r="G78" s="148">
        <v>1696408.14</v>
      </c>
      <c r="H78" s="155">
        <v>1720906.33</v>
      </c>
      <c r="I78" s="156">
        <v>1745771.99</v>
      </c>
    </row>
    <row r="79" spans="1:9" x14ac:dyDescent="0.3">
      <c r="A79" s="215" t="s">
        <v>85</v>
      </c>
      <c r="B79" s="216"/>
      <c r="C79" s="216"/>
      <c r="D79" s="217"/>
      <c r="E79" s="152">
        <v>84785.96</v>
      </c>
      <c r="F79" s="149">
        <v>110692.89</v>
      </c>
      <c r="G79" s="149">
        <v>29144</v>
      </c>
      <c r="H79" s="149">
        <v>29581.16</v>
      </c>
      <c r="I79" s="158">
        <v>30024.880000000001</v>
      </c>
    </row>
    <row r="80" spans="1:9" x14ac:dyDescent="0.3">
      <c r="A80" s="202" t="s">
        <v>68</v>
      </c>
      <c r="B80" s="203"/>
      <c r="C80" s="203"/>
      <c r="D80" s="204"/>
      <c r="E80" s="133">
        <f>SUM(E78:E79)</f>
        <v>1734098.22</v>
      </c>
      <c r="F80" s="133">
        <f>SUM(F78:F79)</f>
        <v>1694176.0999999999</v>
      </c>
      <c r="G80" s="146">
        <v>1725552.14</v>
      </c>
      <c r="H80" s="146">
        <v>1750487.49</v>
      </c>
      <c r="I80" s="156">
        <v>1775796.87</v>
      </c>
    </row>
    <row r="81" spans="1:9" x14ac:dyDescent="0.3">
      <c r="E81" s="131"/>
      <c r="F81" s="131"/>
      <c r="G81" s="131"/>
      <c r="H81" s="153"/>
      <c r="I81" s="153"/>
    </row>
    <row r="82" spans="1:9" x14ac:dyDescent="0.3">
      <c r="A82" s="205" t="s">
        <v>69</v>
      </c>
      <c r="B82" s="206"/>
      <c r="C82" s="206"/>
      <c r="D82" s="207"/>
      <c r="E82" s="151">
        <f>E75</f>
        <v>1649312.26</v>
      </c>
      <c r="F82" s="148">
        <v>1583483.21</v>
      </c>
      <c r="G82" s="148">
        <v>1696408.14</v>
      </c>
      <c r="H82" s="155">
        <v>1720906.33</v>
      </c>
      <c r="I82" s="156">
        <v>1745771.99</v>
      </c>
    </row>
  </sheetData>
  <mergeCells count="12">
    <mergeCell ref="A7:I7"/>
    <mergeCell ref="A1:I1"/>
    <mergeCell ref="A3:I3"/>
    <mergeCell ref="A5:I5"/>
    <mergeCell ref="A79:D79"/>
    <mergeCell ref="A80:D80"/>
    <mergeCell ref="A82:D82"/>
    <mergeCell ref="A31:H31"/>
    <mergeCell ref="B34:H34"/>
    <mergeCell ref="A37:H37"/>
    <mergeCell ref="A75:D75"/>
    <mergeCell ref="A78:D78"/>
  </mergeCells>
  <pageMargins left="0.7" right="0.7" top="0.75" bottom="0.75" header="0.3" footer="0.3"/>
  <pageSetup paperSize="9" scale="7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13"/>
  <sheetViews>
    <sheetView workbookViewId="0">
      <selection sqref="A1:F1"/>
    </sheetView>
  </sheetViews>
  <sheetFormatPr defaultRowHeight="14.4" x14ac:dyDescent="0.3"/>
  <cols>
    <col min="1" max="2" width="37.6640625" customWidth="1"/>
    <col min="3" max="6" width="25.33203125" customWidth="1"/>
  </cols>
  <sheetData>
    <row r="1" spans="1:6" ht="42" customHeight="1" x14ac:dyDescent="0.3">
      <c r="A1" s="181" t="s">
        <v>132</v>
      </c>
      <c r="B1" s="181"/>
      <c r="C1" s="181"/>
      <c r="D1" s="181"/>
      <c r="E1" s="181"/>
      <c r="F1" s="181"/>
    </row>
    <row r="2" spans="1:6" ht="18" customHeight="1" x14ac:dyDescent="0.3">
      <c r="A2" s="5"/>
      <c r="B2" s="28"/>
      <c r="C2" s="5"/>
      <c r="D2" s="5"/>
      <c r="E2" s="5"/>
      <c r="F2" s="5"/>
    </row>
    <row r="3" spans="1:6" ht="15.6" x14ac:dyDescent="0.3">
      <c r="A3" s="181" t="s">
        <v>29</v>
      </c>
      <c r="B3" s="181"/>
      <c r="C3" s="181"/>
      <c r="D3" s="181"/>
      <c r="E3" s="183"/>
      <c r="F3" s="183"/>
    </row>
    <row r="4" spans="1:6" ht="17.399999999999999" x14ac:dyDescent="0.3">
      <c r="A4" s="5"/>
      <c r="B4" s="28"/>
      <c r="C4" s="5"/>
      <c r="D4" s="5"/>
      <c r="E4" s="6"/>
      <c r="F4" s="6"/>
    </row>
    <row r="5" spans="1:6" ht="18" customHeight="1" x14ac:dyDescent="0.3">
      <c r="A5" s="181" t="s">
        <v>13</v>
      </c>
      <c r="B5" s="181"/>
      <c r="C5" s="182"/>
      <c r="D5" s="182"/>
      <c r="E5" s="182"/>
      <c r="F5" s="182"/>
    </row>
    <row r="6" spans="1:6" ht="17.399999999999999" x14ac:dyDescent="0.3">
      <c r="A6" s="5"/>
      <c r="B6" s="28"/>
      <c r="C6" s="5"/>
      <c r="D6" s="5"/>
      <c r="E6" s="6"/>
      <c r="F6" s="6"/>
    </row>
    <row r="7" spans="1:6" ht="15.6" x14ac:dyDescent="0.3">
      <c r="A7" s="181" t="s">
        <v>22</v>
      </c>
      <c r="B7" s="181"/>
      <c r="C7" s="214"/>
      <c r="D7" s="214"/>
      <c r="E7" s="214"/>
      <c r="F7" s="214"/>
    </row>
    <row r="8" spans="1:6" ht="17.399999999999999" x14ac:dyDescent="0.3">
      <c r="A8" s="5"/>
      <c r="B8" s="28"/>
      <c r="C8" s="5"/>
      <c r="D8" s="5"/>
      <c r="E8" s="6"/>
      <c r="F8" s="6"/>
    </row>
    <row r="9" spans="1:6" ht="26.4" x14ac:dyDescent="0.3">
      <c r="A9" s="24" t="s">
        <v>23</v>
      </c>
      <c r="B9" s="53" t="s">
        <v>87</v>
      </c>
      <c r="C9" s="54" t="s">
        <v>88</v>
      </c>
      <c r="D9" s="54" t="s">
        <v>89</v>
      </c>
      <c r="E9" s="54" t="s">
        <v>62</v>
      </c>
      <c r="F9" s="54" t="s">
        <v>90</v>
      </c>
    </row>
    <row r="10" spans="1:6" ht="15.75" customHeight="1" x14ac:dyDescent="0.3">
      <c r="A10" s="59" t="s">
        <v>24</v>
      </c>
      <c r="B10" s="97">
        <v>1649312.26</v>
      </c>
      <c r="C10" s="60">
        <v>1629176.1</v>
      </c>
      <c r="D10" s="60">
        <v>1699052.14</v>
      </c>
      <c r="E10" s="60">
        <v>1723589.99</v>
      </c>
      <c r="F10" s="60">
        <v>1748495.91</v>
      </c>
    </row>
    <row r="11" spans="1:6" ht="15.75" customHeight="1" x14ac:dyDescent="0.3">
      <c r="A11" s="59" t="s">
        <v>70</v>
      </c>
      <c r="B11" s="97">
        <v>1649312.26</v>
      </c>
      <c r="C11" s="60">
        <v>1629176.1</v>
      </c>
      <c r="D11" s="60">
        <v>1699052.14</v>
      </c>
      <c r="E11" s="60">
        <v>1723589.99</v>
      </c>
      <c r="F11" s="60">
        <v>1748495.91</v>
      </c>
    </row>
    <row r="12" spans="1:6" x14ac:dyDescent="0.3">
      <c r="A12" s="59" t="s">
        <v>71</v>
      </c>
      <c r="B12" s="97">
        <v>1545989.26</v>
      </c>
      <c r="C12" s="60">
        <v>1629176.1</v>
      </c>
      <c r="D12" s="60">
        <v>1699052.14</v>
      </c>
      <c r="E12" s="60">
        <v>1723589.99</v>
      </c>
      <c r="F12" s="60">
        <v>1748495.91</v>
      </c>
    </row>
    <row r="13" spans="1:6" x14ac:dyDescent="0.3">
      <c r="A13" s="72" t="s">
        <v>72</v>
      </c>
      <c r="B13" s="98">
        <v>103323</v>
      </c>
      <c r="C13" s="64">
        <v>20000</v>
      </c>
      <c r="D13" s="64">
        <v>26500</v>
      </c>
      <c r="E13" s="64">
        <v>26897.5</v>
      </c>
      <c r="F13" s="64">
        <v>27300.959999999999</v>
      </c>
    </row>
  </sheetData>
  <mergeCells count="4">
    <mergeCell ref="A1:F1"/>
    <mergeCell ref="A3:F3"/>
    <mergeCell ref="A5:F5"/>
    <mergeCell ref="A7:F7"/>
  </mergeCells>
  <pageMargins left="0.7" right="0.7" top="0.75" bottom="0.75" header="0.3" footer="0.3"/>
  <pageSetup paperSize="9" scale="7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14"/>
  <sheetViews>
    <sheetView workbookViewId="0">
      <selection sqref="A1:I1"/>
    </sheetView>
  </sheetViews>
  <sheetFormatPr defaultRowHeight="14.4" x14ac:dyDescent="0.3"/>
  <cols>
    <col min="1" max="1" width="7.44140625" bestFit="1" customWidth="1"/>
    <col min="2" max="2" width="8.44140625" bestFit="1" customWidth="1"/>
    <col min="3" max="3" width="5.44140625" bestFit="1" customWidth="1"/>
    <col min="4" max="9" width="25.33203125" customWidth="1"/>
  </cols>
  <sheetData>
    <row r="1" spans="1:9" ht="42" customHeight="1" x14ac:dyDescent="0.3">
      <c r="A1" s="181" t="s">
        <v>132</v>
      </c>
      <c r="B1" s="181"/>
      <c r="C1" s="181"/>
      <c r="D1" s="181"/>
      <c r="E1" s="181"/>
      <c r="F1" s="181"/>
      <c r="G1" s="181"/>
      <c r="H1" s="181"/>
      <c r="I1" s="181"/>
    </row>
    <row r="2" spans="1:9" ht="18" customHeight="1" x14ac:dyDescent="0.3">
      <c r="A2" s="5"/>
      <c r="B2" s="5"/>
      <c r="C2" s="5"/>
      <c r="D2" s="5"/>
      <c r="E2" s="5"/>
      <c r="F2" s="5"/>
      <c r="G2" s="5"/>
      <c r="H2" s="5"/>
      <c r="I2" s="5"/>
    </row>
    <row r="3" spans="1:9" ht="15.6" x14ac:dyDescent="0.3">
      <c r="A3" s="181" t="s">
        <v>29</v>
      </c>
      <c r="B3" s="181"/>
      <c r="C3" s="181"/>
      <c r="D3" s="181"/>
      <c r="E3" s="181"/>
      <c r="F3" s="181"/>
      <c r="G3" s="181"/>
      <c r="H3" s="183"/>
      <c r="I3" s="183"/>
    </row>
    <row r="4" spans="1:9" ht="17.399999999999999" x14ac:dyDescent="0.3">
      <c r="A4" s="5"/>
      <c r="B4" s="5"/>
      <c r="C4" s="5"/>
      <c r="D4" s="5"/>
      <c r="E4" s="5"/>
      <c r="F4" s="5"/>
      <c r="G4" s="5"/>
      <c r="H4" s="6"/>
      <c r="I4" s="6"/>
    </row>
    <row r="5" spans="1:9" ht="18" customHeight="1" x14ac:dyDescent="0.3">
      <c r="A5" s="181" t="s">
        <v>25</v>
      </c>
      <c r="B5" s="182"/>
      <c r="C5" s="182"/>
      <c r="D5" s="182"/>
      <c r="E5" s="182"/>
      <c r="F5" s="182"/>
      <c r="G5" s="182"/>
      <c r="H5" s="182"/>
      <c r="I5" s="182"/>
    </row>
    <row r="6" spans="1:9" ht="17.399999999999999" x14ac:dyDescent="0.3">
      <c r="A6" s="5"/>
      <c r="B6" s="5"/>
      <c r="C6" s="5"/>
      <c r="D6" s="5"/>
      <c r="E6" s="5"/>
      <c r="F6" s="5"/>
      <c r="G6" s="5"/>
      <c r="H6" s="6"/>
      <c r="I6" s="6"/>
    </row>
    <row r="7" spans="1:9" ht="26.4" x14ac:dyDescent="0.3">
      <c r="A7" s="24" t="s">
        <v>14</v>
      </c>
      <c r="B7" s="23" t="s">
        <v>15</v>
      </c>
      <c r="C7" s="23" t="s">
        <v>16</v>
      </c>
      <c r="D7" s="23" t="s">
        <v>44</v>
      </c>
      <c r="E7" s="53" t="s">
        <v>87</v>
      </c>
      <c r="F7" s="54" t="s">
        <v>88</v>
      </c>
      <c r="G7" s="54" t="s">
        <v>89</v>
      </c>
      <c r="H7" s="54" t="s">
        <v>62</v>
      </c>
      <c r="I7" s="54" t="s">
        <v>90</v>
      </c>
    </row>
    <row r="8" spans="1:9" ht="26.4" x14ac:dyDescent="0.3">
      <c r="A8" s="13">
        <v>8</v>
      </c>
      <c r="B8" s="13"/>
      <c r="C8" s="13"/>
      <c r="D8" s="13" t="s">
        <v>26</v>
      </c>
      <c r="E8" s="10"/>
      <c r="F8" s="11"/>
      <c r="G8" s="11"/>
      <c r="H8" s="11"/>
      <c r="I8" s="11"/>
    </row>
    <row r="9" spans="1:9" x14ac:dyDescent="0.3">
      <c r="A9" s="13"/>
      <c r="B9" s="18">
        <v>84</v>
      </c>
      <c r="C9" s="18"/>
      <c r="D9" s="18" t="s">
        <v>33</v>
      </c>
      <c r="E9" s="10"/>
      <c r="F9" s="11"/>
      <c r="G9" s="11"/>
      <c r="H9" s="11"/>
      <c r="I9" s="11"/>
    </row>
    <row r="10" spans="1:9" ht="26.4" x14ac:dyDescent="0.3">
      <c r="A10" s="14"/>
      <c r="B10" s="14"/>
      <c r="C10" s="15">
        <v>81</v>
      </c>
      <c r="D10" s="19" t="s">
        <v>34</v>
      </c>
      <c r="E10" s="10"/>
      <c r="F10" s="11"/>
      <c r="G10" s="11"/>
      <c r="H10" s="11"/>
      <c r="I10" s="11"/>
    </row>
    <row r="11" spans="1:9" ht="26.4" x14ac:dyDescent="0.3">
      <c r="A11" s="16">
        <v>5</v>
      </c>
      <c r="B11" s="17"/>
      <c r="C11" s="17"/>
      <c r="D11" s="29" t="s">
        <v>27</v>
      </c>
      <c r="E11" s="10"/>
      <c r="F11" s="11"/>
      <c r="G11" s="11"/>
      <c r="H11" s="11"/>
      <c r="I11" s="11"/>
    </row>
    <row r="12" spans="1:9" ht="26.4" x14ac:dyDescent="0.3">
      <c r="A12" s="18"/>
      <c r="B12" s="18">
        <v>54</v>
      </c>
      <c r="C12" s="18"/>
      <c r="D12" s="30" t="s">
        <v>35</v>
      </c>
      <c r="E12" s="10"/>
      <c r="F12" s="11"/>
      <c r="G12" s="11"/>
      <c r="H12" s="11"/>
      <c r="I12" s="12"/>
    </row>
    <row r="13" spans="1:9" x14ac:dyDescent="0.3">
      <c r="A13" s="18"/>
      <c r="B13" s="18"/>
      <c r="C13" s="15">
        <v>11</v>
      </c>
      <c r="D13" s="15" t="s">
        <v>18</v>
      </c>
      <c r="E13" s="10"/>
      <c r="F13" s="11"/>
      <c r="G13" s="11"/>
      <c r="H13" s="11"/>
      <c r="I13" s="12"/>
    </row>
    <row r="14" spans="1:9" x14ac:dyDescent="0.3">
      <c r="A14" s="18"/>
      <c r="B14" s="18"/>
      <c r="C14" s="15">
        <v>31</v>
      </c>
      <c r="D14" s="15" t="s">
        <v>36</v>
      </c>
      <c r="E14" s="10"/>
      <c r="F14" s="11"/>
      <c r="G14" s="11"/>
      <c r="H14" s="11"/>
      <c r="I14" s="12"/>
    </row>
  </sheetData>
  <mergeCells count="3">
    <mergeCell ref="A1:I1"/>
    <mergeCell ref="A3:I3"/>
    <mergeCell ref="A5:I5"/>
  </mergeCells>
  <pageMargins left="0.7" right="0.7" top="0.75" bottom="0.75" header="0.3" footer="0.3"/>
  <pageSetup paperSize="9" scale="7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J128"/>
  <sheetViews>
    <sheetView tabSelected="1" workbookViewId="0">
      <selection sqref="A1:I1"/>
    </sheetView>
  </sheetViews>
  <sheetFormatPr defaultRowHeight="14.4" x14ac:dyDescent="0.3"/>
  <cols>
    <col min="1" max="1" width="7.44140625" style="119" bestFit="1" customWidth="1"/>
    <col min="2" max="2" width="7.5546875" style="119" customWidth="1"/>
    <col min="3" max="3" width="9.88671875" style="119" customWidth="1"/>
    <col min="4" max="4" width="30" customWidth="1"/>
    <col min="5" max="9" width="25.33203125" style="110" customWidth="1"/>
  </cols>
  <sheetData>
    <row r="1" spans="1:9" ht="42" customHeight="1" x14ac:dyDescent="0.3">
      <c r="A1" s="181" t="s">
        <v>133</v>
      </c>
      <c r="B1" s="181"/>
      <c r="C1" s="181"/>
      <c r="D1" s="181"/>
      <c r="E1" s="181"/>
      <c r="F1" s="181"/>
      <c r="G1" s="181"/>
      <c r="H1" s="181"/>
      <c r="I1" s="181"/>
    </row>
    <row r="2" spans="1:9" ht="18" customHeight="1" x14ac:dyDescent="0.3">
      <c r="A2" s="181" t="s">
        <v>28</v>
      </c>
      <c r="B2" s="181"/>
      <c r="C2" s="181"/>
      <c r="D2" s="181"/>
      <c r="E2" s="181"/>
      <c r="F2" s="181"/>
      <c r="G2" s="181"/>
      <c r="H2" s="181"/>
      <c r="I2" s="181"/>
    </row>
    <row r="3" spans="1:9" ht="17.399999999999999" x14ac:dyDescent="0.3">
      <c r="A3" s="40"/>
      <c r="B3" s="40"/>
      <c r="C3" s="28"/>
      <c r="D3" s="28"/>
      <c r="E3" s="105"/>
      <c r="F3" s="105"/>
      <c r="G3" s="105"/>
      <c r="H3" s="106"/>
      <c r="I3" s="106"/>
    </row>
    <row r="4" spans="1:9" ht="26.4" x14ac:dyDescent="0.3">
      <c r="A4" s="243" t="s">
        <v>30</v>
      </c>
      <c r="B4" s="244"/>
      <c r="C4" s="245"/>
      <c r="D4" s="166" t="s">
        <v>31</v>
      </c>
      <c r="E4" s="124" t="s">
        <v>87</v>
      </c>
      <c r="F4" s="107" t="s">
        <v>88</v>
      </c>
      <c r="G4" s="107" t="s">
        <v>89</v>
      </c>
      <c r="H4" s="107" t="s">
        <v>62</v>
      </c>
      <c r="I4" s="107" t="s">
        <v>90</v>
      </c>
    </row>
    <row r="5" spans="1:9" ht="15" customHeight="1" x14ac:dyDescent="0.3">
      <c r="A5" s="223" t="s">
        <v>91</v>
      </c>
      <c r="B5" s="224"/>
      <c r="C5" s="225"/>
      <c r="D5" s="123" t="s">
        <v>48</v>
      </c>
      <c r="E5" s="117">
        <f>SUM(E7,E18,E29,E41,E52,E62,E75,E87,E100,E113,E119,E125)</f>
        <v>1649312.26</v>
      </c>
      <c r="F5" s="117">
        <f>SUM(F7,F18,F29,F41,F52,F62,F75,F87,F100,F113,F119,F125)</f>
        <v>1694176.0999999999</v>
      </c>
      <c r="G5" s="117">
        <f>SUM(G7,G18,G29,G41,G52,G62,G75,G87,G100,G113,G119,G125)</f>
        <v>1725552.14</v>
      </c>
      <c r="H5" s="117">
        <f>SUM(H7,H18,H29,H41,H52,H62,H75,H87,H100,H113,H119,H125)</f>
        <v>1750487.4918499999</v>
      </c>
      <c r="I5" s="117">
        <f>SUM(I7,I18,I29,I41,I52,I62,I75,I87,I100,I113,I119,I125)</f>
        <v>1775796.8772277497</v>
      </c>
    </row>
    <row r="6" spans="1:9" x14ac:dyDescent="0.3">
      <c r="A6" s="226" t="s">
        <v>92</v>
      </c>
      <c r="B6" s="227"/>
      <c r="C6" s="228"/>
      <c r="D6" s="116" t="s">
        <v>93</v>
      </c>
      <c r="E6" s="117">
        <f>SUM(E7,E18)</f>
        <v>1405232.18</v>
      </c>
      <c r="F6" s="117">
        <f>SUM(F7,F18)</f>
        <v>1377699.76</v>
      </c>
      <c r="G6" s="117">
        <f t="shared" ref="G6:I6" si="0">SUM(G7,G18)</f>
        <v>1464032.6199999999</v>
      </c>
      <c r="H6" s="117">
        <f t="shared" si="0"/>
        <v>1485045.1790499999</v>
      </c>
      <c r="I6" s="117">
        <f t="shared" si="0"/>
        <v>1506372.9264857499</v>
      </c>
    </row>
    <row r="7" spans="1:9" x14ac:dyDescent="0.3">
      <c r="A7" s="229" t="s">
        <v>97</v>
      </c>
      <c r="B7" s="230"/>
      <c r="C7" s="231"/>
      <c r="D7" s="116" t="s">
        <v>94</v>
      </c>
      <c r="E7" s="117">
        <f>SUM(E8,E13)</f>
        <v>115137.04999999999</v>
      </c>
      <c r="F7" s="117">
        <f>F8</f>
        <v>63193.35</v>
      </c>
      <c r="G7" s="117">
        <f>G8</f>
        <v>63195.35</v>
      </c>
      <c r="H7" s="117">
        <f>H8</f>
        <v>63195.35</v>
      </c>
      <c r="I7" s="117">
        <f>I8</f>
        <v>63195.35</v>
      </c>
    </row>
    <row r="8" spans="1:9" x14ac:dyDescent="0.3">
      <c r="A8" s="232">
        <v>3</v>
      </c>
      <c r="B8" s="233"/>
      <c r="C8" s="234"/>
      <c r="D8" s="39" t="s">
        <v>19</v>
      </c>
      <c r="E8" s="108">
        <f>SUM(E9:E12)</f>
        <v>110162.79999999999</v>
      </c>
      <c r="F8" s="108">
        <f>SUM(F9:F12)</f>
        <v>63193.35</v>
      </c>
      <c r="G8" s="108">
        <f>SUM(G9:G12)</f>
        <v>63195.35</v>
      </c>
      <c r="H8" s="108">
        <f>SUM(H9:H12)</f>
        <v>63195.35</v>
      </c>
      <c r="I8" s="108">
        <f>SUM(I9:I12)</f>
        <v>63195.35</v>
      </c>
    </row>
    <row r="9" spans="1:9" x14ac:dyDescent="0.3">
      <c r="A9" s="218">
        <v>31</v>
      </c>
      <c r="B9" s="219"/>
      <c r="C9" s="220"/>
      <c r="D9" s="96" t="s">
        <v>20</v>
      </c>
      <c r="E9" s="109">
        <v>21539.71</v>
      </c>
      <c r="F9" s="109">
        <v>0</v>
      </c>
      <c r="G9" s="109">
        <v>0</v>
      </c>
      <c r="H9" s="109">
        <v>0</v>
      </c>
      <c r="I9" s="109">
        <v>0</v>
      </c>
    </row>
    <row r="10" spans="1:9" x14ac:dyDescent="0.3">
      <c r="A10" s="218">
        <v>32</v>
      </c>
      <c r="B10" s="219"/>
      <c r="C10" s="220"/>
      <c r="D10" s="96" t="s">
        <v>32</v>
      </c>
      <c r="E10" s="109">
        <v>88623.09</v>
      </c>
      <c r="F10" s="109">
        <v>63193.35</v>
      </c>
      <c r="G10" s="109">
        <v>63195.35</v>
      </c>
      <c r="H10" s="109">
        <v>63195.35</v>
      </c>
      <c r="I10" s="109">
        <v>63195.35</v>
      </c>
    </row>
    <row r="11" spans="1:9" x14ac:dyDescent="0.3">
      <c r="A11" s="218">
        <v>34</v>
      </c>
      <c r="B11" s="219"/>
      <c r="C11" s="220"/>
      <c r="D11" s="96" t="s">
        <v>45</v>
      </c>
      <c r="E11" s="109">
        <v>0</v>
      </c>
      <c r="F11" s="109">
        <v>0</v>
      </c>
      <c r="G11" s="109">
        <v>0</v>
      </c>
      <c r="H11" s="109">
        <v>0</v>
      </c>
      <c r="I11" s="109">
        <v>0</v>
      </c>
    </row>
    <row r="12" spans="1:9" ht="27" x14ac:dyDescent="0.3">
      <c r="A12" s="218">
        <v>37</v>
      </c>
      <c r="B12" s="219"/>
      <c r="C12" s="220"/>
      <c r="D12" s="96" t="s">
        <v>46</v>
      </c>
      <c r="E12" s="109">
        <v>0</v>
      </c>
      <c r="F12" s="109">
        <v>0</v>
      </c>
      <c r="G12" s="109">
        <v>0</v>
      </c>
      <c r="H12" s="109">
        <v>0</v>
      </c>
      <c r="I12" s="109">
        <v>0</v>
      </c>
    </row>
    <row r="13" spans="1:9" ht="27" x14ac:dyDescent="0.3">
      <c r="A13" s="232">
        <v>4</v>
      </c>
      <c r="B13" s="233"/>
      <c r="C13" s="234"/>
      <c r="D13" s="39" t="s">
        <v>21</v>
      </c>
      <c r="E13" s="108">
        <f>E14</f>
        <v>4974.25</v>
      </c>
      <c r="F13" s="108">
        <v>0</v>
      </c>
      <c r="G13" s="108">
        <v>0</v>
      </c>
      <c r="H13" s="108">
        <v>0</v>
      </c>
      <c r="I13" s="108">
        <v>0</v>
      </c>
    </row>
    <row r="14" spans="1:9" ht="27" x14ac:dyDescent="0.3">
      <c r="A14" s="218">
        <v>42</v>
      </c>
      <c r="B14" s="219"/>
      <c r="C14" s="220"/>
      <c r="D14" s="96" t="s">
        <v>47</v>
      </c>
      <c r="E14" s="109">
        <v>4974.25</v>
      </c>
      <c r="F14" s="109">
        <v>0</v>
      </c>
      <c r="G14" s="109">
        <v>0</v>
      </c>
      <c r="H14" s="104">
        <v>0</v>
      </c>
      <c r="I14" s="104">
        <v>0</v>
      </c>
    </row>
    <row r="15" spans="1:9" ht="14.25" customHeight="1" x14ac:dyDescent="0.3">
      <c r="A15" s="120"/>
      <c r="B15" s="120"/>
      <c r="C15" s="120"/>
      <c r="D15" s="52"/>
    </row>
    <row r="16" spans="1:9" ht="12" customHeight="1" x14ac:dyDescent="0.3">
      <c r="A16" s="120"/>
      <c r="B16" s="120"/>
      <c r="C16" s="120"/>
      <c r="D16" s="52"/>
    </row>
    <row r="17" spans="1:9" hidden="1" x14ac:dyDescent="0.3">
      <c r="A17" s="120"/>
      <c r="B17" s="120"/>
      <c r="C17" s="120"/>
      <c r="D17" s="52"/>
    </row>
    <row r="18" spans="1:9" x14ac:dyDescent="0.3">
      <c r="A18" s="237" t="s">
        <v>95</v>
      </c>
      <c r="B18" s="238"/>
      <c r="C18" s="239"/>
      <c r="D18" s="101" t="s">
        <v>104</v>
      </c>
      <c r="E18" s="111">
        <f>E19</f>
        <v>1290095.1299999999</v>
      </c>
      <c r="F18" s="111">
        <f>F20</f>
        <v>1314506.4099999999</v>
      </c>
      <c r="G18" s="111">
        <f>G20</f>
        <v>1400837.2699999998</v>
      </c>
      <c r="H18" s="111">
        <f>H20</f>
        <v>1421849.8290499998</v>
      </c>
      <c r="I18" s="111">
        <f>I20</f>
        <v>1443177.5764857498</v>
      </c>
    </row>
    <row r="19" spans="1:9" x14ac:dyDescent="0.3">
      <c r="A19" s="240" t="s">
        <v>98</v>
      </c>
      <c r="B19" s="241"/>
      <c r="C19" s="242"/>
      <c r="D19" s="101" t="s">
        <v>99</v>
      </c>
      <c r="E19" s="111">
        <f>SUM(E20,E26)</f>
        <v>1290095.1299999999</v>
      </c>
      <c r="F19" s="111">
        <f>F20</f>
        <v>1314506.4099999999</v>
      </c>
      <c r="G19" s="111">
        <f>G20</f>
        <v>1400837.2699999998</v>
      </c>
      <c r="H19" s="111">
        <f>H20</f>
        <v>1421849.8290499998</v>
      </c>
      <c r="I19" s="111">
        <f>I20</f>
        <v>1443177.5764857498</v>
      </c>
    </row>
    <row r="20" spans="1:9" x14ac:dyDescent="0.3">
      <c r="A20" s="232">
        <v>3</v>
      </c>
      <c r="B20" s="233"/>
      <c r="C20" s="234"/>
      <c r="D20" s="39" t="s">
        <v>19</v>
      </c>
      <c r="E20" s="108">
        <f>SUM(E21:E25)</f>
        <v>1289354.8799999999</v>
      </c>
      <c r="F20" s="108">
        <f>SUM(F21:F25)</f>
        <v>1314506.4099999999</v>
      </c>
      <c r="G20" s="108">
        <f>SUM(G21:G25)</f>
        <v>1400837.2699999998</v>
      </c>
      <c r="H20" s="108">
        <f>SUM(H21:H25)</f>
        <v>1421849.8290499998</v>
      </c>
      <c r="I20" s="108">
        <f>SUM(I21:I25)</f>
        <v>1443177.5764857498</v>
      </c>
    </row>
    <row r="21" spans="1:9" x14ac:dyDescent="0.3">
      <c r="A21" s="218">
        <v>31</v>
      </c>
      <c r="B21" s="219"/>
      <c r="C21" s="220"/>
      <c r="D21" s="96" t="s">
        <v>20</v>
      </c>
      <c r="E21" s="109">
        <v>1270195.2</v>
      </c>
      <c r="F21" s="109">
        <v>1294796.4099999999</v>
      </c>
      <c r="G21" s="109">
        <v>1380685.38</v>
      </c>
      <c r="H21" s="109">
        <f>G21*1.5%+G21</f>
        <v>1401395.6606999999</v>
      </c>
      <c r="I21" s="109">
        <f>G21*3.0225%+G21</f>
        <v>1422416.5956104998</v>
      </c>
    </row>
    <row r="22" spans="1:9" x14ac:dyDescent="0.3">
      <c r="A22" s="218">
        <v>32</v>
      </c>
      <c r="B22" s="219"/>
      <c r="C22" s="220"/>
      <c r="D22" s="96" t="s">
        <v>32</v>
      </c>
      <c r="E22" s="109">
        <v>19159.68</v>
      </c>
      <c r="F22" s="109">
        <v>19710</v>
      </c>
      <c r="G22" s="109">
        <v>20151.89</v>
      </c>
      <c r="H22" s="109">
        <f>G22*1.5%+G22</f>
        <v>20454.16835</v>
      </c>
      <c r="I22" s="109">
        <f>G22*3.0225%+G22</f>
        <v>20760.980875249999</v>
      </c>
    </row>
    <row r="23" spans="1:9" x14ac:dyDescent="0.3">
      <c r="A23" s="218">
        <v>34</v>
      </c>
      <c r="B23" s="219"/>
      <c r="C23" s="220"/>
      <c r="D23" s="96" t="s">
        <v>45</v>
      </c>
      <c r="E23" s="109">
        <v>0</v>
      </c>
      <c r="F23" s="109">
        <v>0</v>
      </c>
      <c r="G23" s="109">
        <v>0</v>
      </c>
      <c r="H23" s="109">
        <v>0</v>
      </c>
      <c r="I23" s="109">
        <v>0</v>
      </c>
    </row>
    <row r="24" spans="1:9" ht="27" x14ac:dyDescent="0.3">
      <c r="A24" s="218">
        <v>37</v>
      </c>
      <c r="B24" s="219"/>
      <c r="C24" s="220"/>
      <c r="D24" s="96" t="s">
        <v>46</v>
      </c>
      <c r="E24" s="109">
        <v>0</v>
      </c>
      <c r="F24" s="109">
        <v>0</v>
      </c>
      <c r="G24" s="109">
        <v>0</v>
      </c>
      <c r="H24" s="109">
        <v>0</v>
      </c>
      <c r="I24" s="109">
        <v>0</v>
      </c>
    </row>
    <row r="25" spans="1:9" x14ac:dyDescent="0.3">
      <c r="A25" s="218">
        <v>38</v>
      </c>
      <c r="B25" s="219"/>
      <c r="C25" s="220"/>
      <c r="D25" s="96" t="s">
        <v>60</v>
      </c>
      <c r="E25" s="109">
        <v>0</v>
      </c>
      <c r="F25" s="109">
        <v>0</v>
      </c>
      <c r="G25" s="109">
        <v>0</v>
      </c>
      <c r="H25" s="109">
        <v>0</v>
      </c>
      <c r="I25" s="109">
        <v>0</v>
      </c>
    </row>
    <row r="26" spans="1:9" ht="27" x14ac:dyDescent="0.3">
      <c r="A26" s="232">
        <v>4</v>
      </c>
      <c r="B26" s="233"/>
      <c r="C26" s="234"/>
      <c r="D26" s="39" t="s">
        <v>21</v>
      </c>
      <c r="E26" s="108">
        <f>E27</f>
        <v>740.25</v>
      </c>
      <c r="F26" s="108">
        <v>0</v>
      </c>
      <c r="G26" s="108">
        <v>0</v>
      </c>
      <c r="H26" s="108">
        <v>0</v>
      </c>
      <c r="I26" s="108">
        <v>0</v>
      </c>
    </row>
    <row r="27" spans="1:9" ht="27" x14ac:dyDescent="0.3">
      <c r="A27" s="221">
        <v>42</v>
      </c>
      <c r="B27" s="221"/>
      <c r="C27" s="221"/>
      <c r="D27" s="96" t="s">
        <v>47</v>
      </c>
      <c r="E27" s="109">
        <v>740.25</v>
      </c>
      <c r="F27" s="109">
        <v>0</v>
      </c>
      <c r="G27" s="109">
        <v>0</v>
      </c>
      <c r="H27" s="104">
        <v>0</v>
      </c>
      <c r="I27" s="104">
        <v>0</v>
      </c>
    </row>
    <row r="28" spans="1:9" x14ac:dyDescent="0.3">
      <c r="A28" s="121"/>
      <c r="B28" s="121"/>
      <c r="C28" s="121"/>
      <c r="D28" s="100"/>
      <c r="E28" s="112"/>
      <c r="F28" s="112"/>
      <c r="G28" s="112"/>
      <c r="H28" s="112"/>
      <c r="I28" s="112"/>
    </row>
    <row r="29" spans="1:9" ht="28.8" x14ac:dyDescent="0.3">
      <c r="A29" s="222" t="s">
        <v>96</v>
      </c>
      <c r="B29" s="222"/>
      <c r="C29" s="222"/>
      <c r="D29" s="101" t="s">
        <v>100</v>
      </c>
      <c r="E29" s="111">
        <f>E30</f>
        <v>977.12</v>
      </c>
      <c r="F29" s="111">
        <f>F30</f>
        <v>2000</v>
      </c>
      <c r="G29" s="111">
        <f t="shared" ref="G29:I30" si="1">G30</f>
        <v>2800</v>
      </c>
      <c r="H29" s="111">
        <f t="shared" si="1"/>
        <v>2842</v>
      </c>
      <c r="I29" s="111">
        <f t="shared" si="1"/>
        <v>2884.63</v>
      </c>
    </row>
    <row r="30" spans="1:9" ht="28.8" x14ac:dyDescent="0.3">
      <c r="A30" s="222" t="s">
        <v>101</v>
      </c>
      <c r="B30" s="222"/>
      <c r="C30" s="222"/>
      <c r="D30" s="101" t="s">
        <v>102</v>
      </c>
      <c r="E30" s="111">
        <f>E31</f>
        <v>977.12</v>
      </c>
      <c r="F30" s="111">
        <f>F31</f>
        <v>2000</v>
      </c>
      <c r="G30" s="111">
        <f t="shared" si="1"/>
        <v>2800</v>
      </c>
      <c r="H30" s="111">
        <f t="shared" si="1"/>
        <v>2842</v>
      </c>
      <c r="I30" s="111">
        <f t="shared" si="1"/>
        <v>2884.63</v>
      </c>
    </row>
    <row r="31" spans="1:9" x14ac:dyDescent="0.3">
      <c r="A31" s="236" t="s">
        <v>103</v>
      </c>
      <c r="B31" s="236"/>
      <c r="C31" s="236"/>
      <c r="D31" s="118" t="s">
        <v>36</v>
      </c>
      <c r="E31" s="111">
        <f>SUM(E32,E37)</f>
        <v>977.12</v>
      </c>
      <c r="F31" s="111">
        <f>SUM(F32,F37)</f>
        <v>2000</v>
      </c>
      <c r="G31" s="111">
        <f>SUM(G32,G37)</f>
        <v>2800</v>
      </c>
      <c r="H31" s="111">
        <f>SUM(H32,H37)</f>
        <v>2842</v>
      </c>
      <c r="I31" s="111">
        <f>SUM(I32,I37)</f>
        <v>2884.63</v>
      </c>
    </row>
    <row r="32" spans="1:9" x14ac:dyDescent="0.3">
      <c r="A32" s="235">
        <v>3</v>
      </c>
      <c r="B32" s="235"/>
      <c r="C32" s="235"/>
      <c r="D32" s="39" t="s">
        <v>19</v>
      </c>
      <c r="E32" s="108">
        <f>SUM(E33:E36)</f>
        <v>977.12</v>
      </c>
      <c r="F32" s="108">
        <f>SUM(F33:F36)</f>
        <v>2000</v>
      </c>
      <c r="G32" s="108">
        <f>SUM(G33:G36)</f>
        <v>2800</v>
      </c>
      <c r="H32" s="108">
        <f>SUM(H33:H36)</f>
        <v>2842</v>
      </c>
      <c r="I32" s="108">
        <f>SUM(I33:I36)</f>
        <v>2884.63</v>
      </c>
    </row>
    <row r="33" spans="1:9" x14ac:dyDescent="0.3">
      <c r="A33" s="221">
        <v>31</v>
      </c>
      <c r="B33" s="221"/>
      <c r="C33" s="221"/>
      <c r="D33" s="96" t="s">
        <v>20</v>
      </c>
      <c r="E33" s="109">
        <v>0</v>
      </c>
      <c r="F33" s="109">
        <v>0</v>
      </c>
      <c r="G33" s="109">
        <v>0</v>
      </c>
      <c r="H33" s="104">
        <v>0</v>
      </c>
      <c r="I33" s="104">
        <v>0</v>
      </c>
    </row>
    <row r="34" spans="1:9" x14ac:dyDescent="0.3">
      <c r="A34" s="221">
        <v>32</v>
      </c>
      <c r="B34" s="221"/>
      <c r="C34" s="221"/>
      <c r="D34" s="96" t="s">
        <v>32</v>
      </c>
      <c r="E34" s="109">
        <v>977.12</v>
      </c>
      <c r="F34" s="109">
        <v>2000</v>
      </c>
      <c r="G34" s="109">
        <v>2800</v>
      </c>
      <c r="H34" s="104">
        <f>G34*1.5%+G34</f>
        <v>2842</v>
      </c>
      <c r="I34" s="104">
        <f>H34*1.5%+H34</f>
        <v>2884.63</v>
      </c>
    </row>
    <row r="35" spans="1:9" x14ac:dyDescent="0.3">
      <c r="A35" s="221">
        <v>34</v>
      </c>
      <c r="B35" s="221"/>
      <c r="C35" s="221"/>
      <c r="D35" s="96" t="s">
        <v>45</v>
      </c>
      <c r="E35" s="109">
        <v>0</v>
      </c>
      <c r="F35" s="109">
        <v>0</v>
      </c>
      <c r="G35" s="109">
        <v>0</v>
      </c>
      <c r="H35" s="109">
        <v>0</v>
      </c>
      <c r="I35" s="109">
        <v>0</v>
      </c>
    </row>
    <row r="36" spans="1:9" ht="27" x14ac:dyDescent="0.3">
      <c r="A36" s="221">
        <v>37</v>
      </c>
      <c r="B36" s="221"/>
      <c r="C36" s="221"/>
      <c r="D36" s="96" t="s">
        <v>46</v>
      </c>
      <c r="E36" s="109">
        <v>0</v>
      </c>
      <c r="F36" s="109">
        <v>0</v>
      </c>
      <c r="G36" s="109">
        <v>0</v>
      </c>
      <c r="H36" s="109">
        <v>0</v>
      </c>
      <c r="I36" s="109">
        <v>0</v>
      </c>
    </row>
    <row r="37" spans="1:9" ht="27" x14ac:dyDescent="0.3">
      <c r="A37" s="235">
        <v>4</v>
      </c>
      <c r="B37" s="235"/>
      <c r="C37" s="235"/>
      <c r="D37" s="39" t="s">
        <v>21</v>
      </c>
      <c r="E37" s="108">
        <f>E38</f>
        <v>0</v>
      </c>
      <c r="F37" s="108">
        <f>F38</f>
        <v>0</v>
      </c>
      <c r="G37" s="108">
        <f t="shared" ref="G37:I37" si="2">G38</f>
        <v>0</v>
      </c>
      <c r="H37" s="108">
        <f t="shared" si="2"/>
        <v>0</v>
      </c>
      <c r="I37" s="108">
        <f t="shared" si="2"/>
        <v>0</v>
      </c>
    </row>
    <row r="38" spans="1:9" ht="27" x14ac:dyDescent="0.3">
      <c r="A38" s="221">
        <v>42</v>
      </c>
      <c r="B38" s="221"/>
      <c r="C38" s="221"/>
      <c r="D38" s="96" t="s">
        <v>47</v>
      </c>
      <c r="E38" s="109">
        <v>0</v>
      </c>
      <c r="F38" s="109">
        <v>0</v>
      </c>
      <c r="G38" s="109">
        <v>0</v>
      </c>
      <c r="H38" s="109">
        <v>0</v>
      </c>
      <c r="I38" s="109">
        <v>0</v>
      </c>
    </row>
    <row r="39" spans="1:9" x14ac:dyDescent="0.3">
      <c r="A39" s="122"/>
      <c r="B39" s="122"/>
      <c r="C39" s="122"/>
      <c r="D39" s="102"/>
      <c r="E39" s="114"/>
      <c r="F39" s="114"/>
      <c r="G39" s="114"/>
      <c r="H39" s="115"/>
      <c r="I39" s="115"/>
    </row>
    <row r="40" spans="1:9" x14ac:dyDescent="0.3">
      <c r="A40" s="121"/>
      <c r="B40" s="121"/>
      <c r="C40" s="121"/>
      <c r="D40" s="100"/>
      <c r="E40" s="112"/>
      <c r="F40" s="112"/>
      <c r="G40" s="112"/>
      <c r="H40" s="112"/>
      <c r="I40" s="112"/>
    </row>
    <row r="41" spans="1:9" ht="28.8" x14ac:dyDescent="0.3">
      <c r="A41" s="222" t="s">
        <v>101</v>
      </c>
      <c r="B41" s="222"/>
      <c r="C41" s="222"/>
      <c r="D41" s="101" t="s">
        <v>102</v>
      </c>
      <c r="E41" s="111">
        <f>E42</f>
        <v>36353.160000000003</v>
      </c>
      <c r="F41" s="111">
        <f>F42</f>
        <v>40672.49</v>
      </c>
      <c r="G41" s="111">
        <f t="shared" ref="G41:I41" si="3">G42</f>
        <v>39976</v>
      </c>
      <c r="H41" s="111">
        <f t="shared" si="3"/>
        <v>40575.64</v>
      </c>
      <c r="I41" s="111">
        <f t="shared" si="3"/>
        <v>41184.274599999997</v>
      </c>
    </row>
    <row r="42" spans="1:9" x14ac:dyDescent="0.3">
      <c r="A42" s="236" t="s">
        <v>108</v>
      </c>
      <c r="B42" s="236"/>
      <c r="C42" s="236"/>
      <c r="D42" s="118" t="s">
        <v>76</v>
      </c>
      <c r="E42" s="111">
        <f>SUM(E43,E48)</f>
        <v>36353.160000000003</v>
      </c>
      <c r="F42" s="111">
        <f>SUM(F43,F48)</f>
        <v>40672.49</v>
      </c>
      <c r="G42" s="111">
        <f>SUM(G43,G48)</f>
        <v>39976</v>
      </c>
      <c r="H42" s="111">
        <f>SUM(H43,H48)</f>
        <v>40575.64</v>
      </c>
      <c r="I42" s="111">
        <f>SUM(I43,I48)</f>
        <v>41184.274599999997</v>
      </c>
    </row>
    <row r="43" spans="1:9" x14ac:dyDescent="0.3">
      <c r="A43" s="235">
        <v>3</v>
      </c>
      <c r="B43" s="235"/>
      <c r="C43" s="235"/>
      <c r="D43" s="39" t="s">
        <v>19</v>
      </c>
      <c r="E43" s="108">
        <f>SUM(E44:E47)</f>
        <v>36169.630000000005</v>
      </c>
      <c r="F43" s="108">
        <f>SUM(F44:F47)</f>
        <v>39900</v>
      </c>
      <c r="G43" s="108">
        <f>SUM(G44:G47)</f>
        <v>39200</v>
      </c>
      <c r="H43" s="108">
        <f>SUM(H44:H47)</f>
        <v>39788</v>
      </c>
      <c r="I43" s="108">
        <f>SUM(I44:I47)</f>
        <v>40384.82</v>
      </c>
    </row>
    <row r="44" spans="1:9" x14ac:dyDescent="0.3">
      <c r="A44" s="221">
        <v>31</v>
      </c>
      <c r="B44" s="221"/>
      <c r="C44" s="221"/>
      <c r="D44" s="96" t="s">
        <v>20</v>
      </c>
      <c r="E44" s="109">
        <v>0</v>
      </c>
      <c r="F44" s="109">
        <v>0</v>
      </c>
      <c r="G44" s="109">
        <v>0</v>
      </c>
      <c r="H44" s="109">
        <v>0</v>
      </c>
      <c r="I44" s="109">
        <v>0</v>
      </c>
    </row>
    <row r="45" spans="1:9" x14ac:dyDescent="0.3">
      <c r="A45" s="221">
        <v>32</v>
      </c>
      <c r="B45" s="221"/>
      <c r="C45" s="221"/>
      <c r="D45" s="96" t="s">
        <v>32</v>
      </c>
      <c r="E45" s="109">
        <v>1264.44</v>
      </c>
      <c r="F45" s="109">
        <v>4900</v>
      </c>
      <c r="G45" s="109">
        <v>5200</v>
      </c>
      <c r="H45" s="104">
        <f>G45*1.5%+G45</f>
        <v>5278</v>
      </c>
      <c r="I45" s="104">
        <f>G45*3.0225%+G45</f>
        <v>5357.17</v>
      </c>
    </row>
    <row r="46" spans="1:9" x14ac:dyDescent="0.3">
      <c r="A46" s="221">
        <v>34</v>
      </c>
      <c r="B46" s="221"/>
      <c r="C46" s="221"/>
      <c r="D46" s="96" t="s">
        <v>45</v>
      </c>
      <c r="E46" s="109">
        <v>0</v>
      </c>
      <c r="F46" s="109">
        <v>0</v>
      </c>
      <c r="G46" s="109">
        <v>0</v>
      </c>
      <c r="H46" s="109">
        <v>0</v>
      </c>
      <c r="I46" s="109">
        <v>0</v>
      </c>
    </row>
    <row r="47" spans="1:9" ht="27" x14ac:dyDescent="0.3">
      <c r="A47" s="221">
        <v>37</v>
      </c>
      <c r="B47" s="221"/>
      <c r="C47" s="221"/>
      <c r="D47" s="96" t="s">
        <v>46</v>
      </c>
      <c r="E47" s="109">
        <v>34905.19</v>
      </c>
      <c r="F47" s="109">
        <v>35000</v>
      </c>
      <c r="G47" s="109">
        <v>34000</v>
      </c>
      <c r="H47" s="104">
        <f>G47*1.5%+G47</f>
        <v>34510</v>
      </c>
      <c r="I47" s="104">
        <f>G47*3.0225%+G47</f>
        <v>35027.65</v>
      </c>
    </row>
    <row r="48" spans="1:9" ht="27" x14ac:dyDescent="0.3">
      <c r="A48" s="235">
        <v>4</v>
      </c>
      <c r="B48" s="235"/>
      <c r="C48" s="235"/>
      <c r="D48" s="39" t="s">
        <v>21</v>
      </c>
      <c r="E48" s="108">
        <f>E49</f>
        <v>183.53</v>
      </c>
      <c r="F48" s="108">
        <f>F49</f>
        <v>772.49</v>
      </c>
      <c r="G48" s="108">
        <f>G49</f>
        <v>776</v>
      </c>
      <c r="H48" s="108">
        <f>H49</f>
        <v>787.64</v>
      </c>
      <c r="I48" s="108">
        <f>I49</f>
        <v>799.45460000000003</v>
      </c>
    </row>
    <row r="49" spans="1:9" ht="27" x14ac:dyDescent="0.3">
      <c r="A49" s="221">
        <v>42</v>
      </c>
      <c r="B49" s="221"/>
      <c r="C49" s="221"/>
      <c r="D49" s="96" t="s">
        <v>47</v>
      </c>
      <c r="E49" s="109">
        <v>183.53</v>
      </c>
      <c r="F49" s="109">
        <v>772.49</v>
      </c>
      <c r="G49" s="109">
        <v>776</v>
      </c>
      <c r="H49" s="104">
        <f>G49*1.5%+G49</f>
        <v>787.64</v>
      </c>
      <c r="I49" s="104">
        <f>G49*3.0225%+G49</f>
        <v>799.45460000000003</v>
      </c>
    </row>
    <row r="50" spans="1:9" x14ac:dyDescent="0.3">
      <c r="A50" s="122"/>
      <c r="B50" s="122"/>
      <c r="C50" s="122"/>
      <c r="D50" s="102"/>
      <c r="E50" s="114"/>
      <c r="F50" s="114"/>
      <c r="G50" s="114"/>
      <c r="H50" s="115"/>
      <c r="I50" s="115"/>
    </row>
    <row r="52" spans="1:9" ht="28.8" x14ac:dyDescent="0.3">
      <c r="A52" s="246" t="s">
        <v>117</v>
      </c>
      <c r="B52" s="246"/>
      <c r="C52" s="246"/>
      <c r="D52" s="103" t="s">
        <v>102</v>
      </c>
      <c r="E52" s="113">
        <f>E53</f>
        <v>10517.25</v>
      </c>
      <c r="F52" s="113">
        <f>F53</f>
        <v>18000</v>
      </c>
      <c r="G52" s="113">
        <f t="shared" ref="G52:I52" si="4">G53</f>
        <v>24000</v>
      </c>
      <c r="H52" s="113">
        <f t="shared" si="4"/>
        <v>24360</v>
      </c>
      <c r="I52" s="113">
        <f t="shared" si="4"/>
        <v>24725.4</v>
      </c>
    </row>
    <row r="53" spans="1:9" x14ac:dyDescent="0.3">
      <c r="A53" s="236" t="s">
        <v>105</v>
      </c>
      <c r="B53" s="236"/>
      <c r="C53" s="236"/>
      <c r="D53" s="118" t="s">
        <v>52</v>
      </c>
      <c r="E53" s="111">
        <f>E54</f>
        <v>10517.25</v>
      </c>
      <c r="F53" s="111">
        <f>F54</f>
        <v>18000</v>
      </c>
      <c r="G53" s="111">
        <f>G54</f>
        <v>24000</v>
      </c>
      <c r="H53" s="111">
        <f>H54</f>
        <v>24360</v>
      </c>
      <c r="I53" s="111">
        <f>I54</f>
        <v>24725.4</v>
      </c>
    </row>
    <row r="54" spans="1:9" x14ac:dyDescent="0.3">
      <c r="A54" s="247">
        <v>3</v>
      </c>
      <c r="B54" s="247"/>
      <c r="C54" s="247"/>
      <c r="D54" s="99" t="s">
        <v>64</v>
      </c>
      <c r="E54" s="108">
        <f>SUM(E55:E58)</f>
        <v>10517.25</v>
      </c>
      <c r="F54" s="108">
        <f>SUM(F55:F58)</f>
        <v>18000</v>
      </c>
      <c r="G54" s="108">
        <f>SUM(G55:G58)</f>
        <v>24000</v>
      </c>
      <c r="H54" s="108">
        <f>SUM(H55:H58)</f>
        <v>24360</v>
      </c>
      <c r="I54" s="108">
        <f>SUM(I55:I58)</f>
        <v>24725.4</v>
      </c>
    </row>
    <row r="55" spans="1:9" x14ac:dyDescent="0.3">
      <c r="A55" s="248">
        <v>31</v>
      </c>
      <c r="B55" s="248"/>
      <c r="C55" s="248"/>
      <c r="D55" s="76" t="s">
        <v>20</v>
      </c>
      <c r="E55" s="104">
        <v>0</v>
      </c>
      <c r="F55" s="104">
        <v>0</v>
      </c>
      <c r="G55" s="104">
        <v>0</v>
      </c>
      <c r="H55" s="104">
        <v>0</v>
      </c>
      <c r="I55" s="104">
        <v>0</v>
      </c>
    </row>
    <row r="56" spans="1:9" x14ac:dyDescent="0.3">
      <c r="A56" s="221">
        <v>32</v>
      </c>
      <c r="B56" s="221"/>
      <c r="C56" s="221"/>
      <c r="D56" s="96" t="s">
        <v>32</v>
      </c>
      <c r="E56" s="109">
        <v>10517.25</v>
      </c>
      <c r="F56" s="109">
        <v>18000</v>
      </c>
      <c r="G56" s="109">
        <v>24000</v>
      </c>
      <c r="H56" s="109">
        <f>G56*1.5%+G56</f>
        <v>24360</v>
      </c>
      <c r="I56" s="109">
        <f>G56*3.0225%+G56</f>
        <v>24725.4</v>
      </c>
    </row>
    <row r="57" spans="1:9" x14ac:dyDescent="0.3">
      <c r="A57" s="221">
        <v>34</v>
      </c>
      <c r="B57" s="221"/>
      <c r="C57" s="221"/>
      <c r="D57" s="96" t="s">
        <v>45</v>
      </c>
      <c r="E57" s="109">
        <v>0</v>
      </c>
      <c r="F57" s="109">
        <v>0</v>
      </c>
      <c r="G57" s="109">
        <v>0</v>
      </c>
      <c r="H57" s="109">
        <v>0</v>
      </c>
      <c r="I57" s="109">
        <v>0</v>
      </c>
    </row>
    <row r="58" spans="1:9" ht="27" x14ac:dyDescent="0.3">
      <c r="A58" s="221">
        <v>37</v>
      </c>
      <c r="B58" s="221"/>
      <c r="C58" s="221"/>
      <c r="D58" s="96" t="s">
        <v>46</v>
      </c>
      <c r="E58" s="109">
        <v>0</v>
      </c>
      <c r="F58" s="109">
        <v>0</v>
      </c>
      <c r="G58" s="109">
        <v>0</v>
      </c>
      <c r="H58" s="109">
        <v>0</v>
      </c>
      <c r="I58" s="109">
        <v>0</v>
      </c>
    </row>
    <row r="59" spans="1:9" ht="27" x14ac:dyDescent="0.3">
      <c r="A59" s="235">
        <v>4</v>
      </c>
      <c r="B59" s="235"/>
      <c r="C59" s="235"/>
      <c r="D59" s="39" t="s">
        <v>21</v>
      </c>
      <c r="E59" s="108">
        <f>E60</f>
        <v>0</v>
      </c>
      <c r="F59" s="108">
        <f>F60</f>
        <v>0</v>
      </c>
      <c r="G59" s="108">
        <f>G60</f>
        <v>0</v>
      </c>
      <c r="H59" s="108">
        <f>H60</f>
        <v>0</v>
      </c>
      <c r="I59" s="108">
        <f>I60</f>
        <v>0</v>
      </c>
    </row>
    <row r="60" spans="1:9" ht="27" x14ac:dyDescent="0.3">
      <c r="A60" s="221">
        <v>42</v>
      </c>
      <c r="B60" s="221"/>
      <c r="C60" s="221"/>
      <c r="D60" s="96" t="s">
        <v>47</v>
      </c>
      <c r="E60" s="109">
        <v>0</v>
      </c>
      <c r="F60" s="109">
        <v>0</v>
      </c>
      <c r="G60" s="109">
        <v>0</v>
      </c>
      <c r="H60" s="109">
        <v>0</v>
      </c>
      <c r="I60" s="109">
        <v>0</v>
      </c>
    </row>
    <row r="61" spans="1:9" ht="54" customHeight="1" x14ac:dyDescent="0.3"/>
    <row r="62" spans="1:9" ht="28.8" x14ac:dyDescent="0.3">
      <c r="A62" s="222" t="s">
        <v>110</v>
      </c>
      <c r="B62" s="222"/>
      <c r="C62" s="222"/>
      <c r="D62" s="101" t="s">
        <v>102</v>
      </c>
      <c r="E62" s="111">
        <f>E63</f>
        <v>25465.82</v>
      </c>
      <c r="F62" s="111">
        <f>F63</f>
        <v>20000</v>
      </c>
      <c r="G62" s="111">
        <f>G63</f>
        <v>26500</v>
      </c>
      <c r="H62" s="111">
        <f>H63</f>
        <v>26897.5</v>
      </c>
      <c r="I62" s="111">
        <f>I63</f>
        <v>27300.962500000001</v>
      </c>
    </row>
    <row r="63" spans="1:9" x14ac:dyDescent="0.3">
      <c r="A63" s="236" t="s">
        <v>98</v>
      </c>
      <c r="B63" s="236"/>
      <c r="C63" s="236"/>
      <c r="D63" s="118" t="s">
        <v>111</v>
      </c>
      <c r="E63" s="111">
        <f>SUM(E64,E69)</f>
        <v>25465.82</v>
      </c>
      <c r="F63" s="111">
        <f>SUM(F64,F69)</f>
        <v>20000</v>
      </c>
      <c r="G63" s="111">
        <f>SUM(G64,G69)</f>
        <v>26500</v>
      </c>
      <c r="H63" s="111">
        <f>SUM(H64,H69)</f>
        <v>26897.5</v>
      </c>
      <c r="I63" s="111">
        <f>SUM(I64,I69)</f>
        <v>27300.962500000001</v>
      </c>
    </row>
    <row r="64" spans="1:9" x14ac:dyDescent="0.3">
      <c r="A64" s="235">
        <v>3</v>
      </c>
      <c r="B64" s="235"/>
      <c r="C64" s="235"/>
      <c r="D64" s="39" t="s">
        <v>19</v>
      </c>
      <c r="E64" s="108">
        <f>SUM(E65:E68)</f>
        <v>0</v>
      </c>
      <c r="F64" s="108">
        <f>SUM(F65:F68)</f>
        <v>0</v>
      </c>
      <c r="G64" s="108">
        <f>SUM(G65:G68)</f>
        <v>0</v>
      </c>
      <c r="H64" s="108">
        <f>SUM(H65:H68)</f>
        <v>0</v>
      </c>
      <c r="I64" s="108">
        <f>SUM(I65:I68)</f>
        <v>0</v>
      </c>
    </row>
    <row r="65" spans="1:10" x14ac:dyDescent="0.3">
      <c r="A65" s="221">
        <v>31</v>
      </c>
      <c r="B65" s="221"/>
      <c r="C65" s="221"/>
      <c r="D65" s="96" t="s">
        <v>20</v>
      </c>
      <c r="E65" s="109">
        <v>0</v>
      </c>
      <c r="F65" s="109">
        <v>0</v>
      </c>
      <c r="G65" s="109">
        <v>0</v>
      </c>
      <c r="H65" s="109">
        <v>0</v>
      </c>
      <c r="I65" s="109">
        <v>0</v>
      </c>
    </row>
    <row r="66" spans="1:10" x14ac:dyDescent="0.3">
      <c r="A66" s="221">
        <v>32</v>
      </c>
      <c r="B66" s="221"/>
      <c r="C66" s="221"/>
      <c r="D66" s="96" t="s">
        <v>32</v>
      </c>
      <c r="E66" s="109">
        <v>0</v>
      </c>
      <c r="F66" s="109">
        <v>0</v>
      </c>
      <c r="G66" s="109">
        <v>0</v>
      </c>
      <c r="H66" s="109">
        <v>0</v>
      </c>
      <c r="I66" s="109">
        <v>0</v>
      </c>
    </row>
    <row r="67" spans="1:10" x14ac:dyDescent="0.3">
      <c r="A67" s="221">
        <v>34</v>
      </c>
      <c r="B67" s="221"/>
      <c r="C67" s="221"/>
      <c r="D67" s="96" t="s">
        <v>45</v>
      </c>
      <c r="E67" s="109">
        <v>0</v>
      </c>
      <c r="F67" s="109">
        <v>0</v>
      </c>
      <c r="G67" s="109">
        <v>0</v>
      </c>
      <c r="H67" s="109">
        <v>0</v>
      </c>
      <c r="I67" s="109">
        <v>0</v>
      </c>
    </row>
    <row r="68" spans="1:10" ht="27" x14ac:dyDescent="0.3">
      <c r="A68" s="221">
        <v>37</v>
      </c>
      <c r="B68" s="221"/>
      <c r="C68" s="221"/>
      <c r="D68" s="96" t="s">
        <v>46</v>
      </c>
      <c r="E68" s="109">
        <v>0</v>
      </c>
      <c r="F68" s="109">
        <v>0</v>
      </c>
      <c r="G68" s="109">
        <v>0</v>
      </c>
      <c r="H68" s="109">
        <v>0</v>
      </c>
      <c r="I68" s="109">
        <v>0</v>
      </c>
    </row>
    <row r="69" spans="1:10" ht="27" x14ac:dyDescent="0.3">
      <c r="A69" s="235">
        <v>4</v>
      </c>
      <c r="B69" s="235"/>
      <c r="C69" s="235"/>
      <c r="D69" s="39" t="s">
        <v>21</v>
      </c>
      <c r="E69" s="108">
        <f>E70</f>
        <v>25465.82</v>
      </c>
      <c r="F69" s="108">
        <f>F70</f>
        <v>20000</v>
      </c>
      <c r="G69" s="108">
        <f>G70</f>
        <v>26500</v>
      </c>
      <c r="H69" s="108">
        <f>H70</f>
        <v>26897.5</v>
      </c>
      <c r="I69" s="108">
        <f>I70</f>
        <v>27300.962500000001</v>
      </c>
    </row>
    <row r="70" spans="1:10" ht="27" x14ac:dyDescent="0.3">
      <c r="A70" s="221">
        <v>42</v>
      </c>
      <c r="B70" s="221"/>
      <c r="C70" s="221"/>
      <c r="D70" s="96" t="s">
        <v>47</v>
      </c>
      <c r="E70" s="109">
        <v>25465.82</v>
      </c>
      <c r="F70" s="109">
        <v>20000</v>
      </c>
      <c r="G70" s="109">
        <v>26500</v>
      </c>
      <c r="H70" s="104">
        <f>G70*1.5%+G70</f>
        <v>26897.5</v>
      </c>
      <c r="I70" s="104">
        <f>G70*3.0225%+G70</f>
        <v>27300.962500000001</v>
      </c>
    </row>
    <row r="71" spans="1:10" x14ac:dyDescent="0.3">
      <c r="A71" s="122"/>
      <c r="B71" s="122"/>
      <c r="C71" s="122"/>
      <c r="D71" s="102"/>
      <c r="E71" s="114"/>
      <c r="F71" s="114"/>
      <c r="G71" s="114"/>
      <c r="H71" s="115"/>
      <c r="I71" s="115"/>
    </row>
    <row r="72" spans="1:10" x14ac:dyDescent="0.3">
      <c r="A72" s="122"/>
      <c r="B72" s="122"/>
      <c r="C72" s="122"/>
      <c r="D72" s="102"/>
      <c r="E72" s="114"/>
      <c r="F72" s="114"/>
      <c r="G72" s="114"/>
      <c r="H72" s="115"/>
      <c r="I72" s="115"/>
    </row>
    <row r="73" spans="1:10" s="173" customFormat="1" x14ac:dyDescent="0.3">
      <c r="A73" s="122"/>
      <c r="B73" s="122"/>
      <c r="C73" s="122"/>
      <c r="D73" s="102"/>
      <c r="E73" s="114"/>
      <c r="F73" s="114"/>
      <c r="G73" s="114"/>
      <c r="H73" s="115"/>
      <c r="I73" s="115"/>
    </row>
    <row r="74" spans="1:10" ht="21.75" customHeight="1" x14ac:dyDescent="0.3">
      <c r="A74" s="121"/>
      <c r="B74" s="121"/>
      <c r="C74" s="121"/>
      <c r="D74" s="100"/>
      <c r="E74" s="112"/>
      <c r="F74" s="112"/>
      <c r="G74" s="112"/>
      <c r="H74" s="112"/>
      <c r="I74" s="112"/>
    </row>
    <row r="75" spans="1:10" ht="28.8" x14ac:dyDescent="0.3">
      <c r="A75" s="249" t="s">
        <v>118</v>
      </c>
      <c r="B75" s="249"/>
      <c r="C75" s="249"/>
      <c r="D75" s="174" t="s">
        <v>102</v>
      </c>
      <c r="E75" s="175">
        <f t="shared" ref="E75:I76" si="5">E76</f>
        <v>40401.599999999999</v>
      </c>
      <c r="F75" s="175">
        <f t="shared" si="5"/>
        <v>39780.959999999999</v>
      </c>
      <c r="G75" s="175">
        <f t="shared" si="5"/>
        <v>49255.28</v>
      </c>
      <c r="H75" s="175">
        <f t="shared" si="5"/>
        <v>49994.109199999999</v>
      </c>
      <c r="I75" s="175">
        <f t="shared" si="5"/>
        <v>50744.020837999997</v>
      </c>
    </row>
    <row r="76" spans="1:10" x14ac:dyDescent="0.3">
      <c r="A76" s="236" t="s">
        <v>108</v>
      </c>
      <c r="B76" s="236"/>
      <c r="C76" s="236"/>
      <c r="D76" s="118" t="s">
        <v>119</v>
      </c>
      <c r="E76" s="111">
        <f t="shared" si="5"/>
        <v>40401.599999999999</v>
      </c>
      <c r="F76" s="111">
        <f t="shared" si="5"/>
        <v>39780.959999999999</v>
      </c>
      <c r="G76" s="111">
        <f t="shared" si="5"/>
        <v>49255.28</v>
      </c>
      <c r="H76" s="111">
        <f t="shared" si="5"/>
        <v>49994.109199999999</v>
      </c>
      <c r="I76" s="111">
        <f t="shared" si="5"/>
        <v>50744.020837999997</v>
      </c>
    </row>
    <row r="77" spans="1:10" x14ac:dyDescent="0.3">
      <c r="A77" s="235">
        <v>3</v>
      </c>
      <c r="B77" s="235"/>
      <c r="C77" s="235"/>
      <c r="D77" s="39" t="s">
        <v>19</v>
      </c>
      <c r="E77" s="108">
        <f>SUM(E78:E81)</f>
        <v>40401.599999999999</v>
      </c>
      <c r="F77" s="108">
        <f>SUM(F78:F81)</f>
        <v>39780.959999999999</v>
      </c>
      <c r="G77" s="108">
        <f>SUM(G78:G81)</f>
        <v>49255.28</v>
      </c>
      <c r="H77" s="108">
        <f>SUM(H78:H81)</f>
        <v>49994.109199999999</v>
      </c>
      <c r="I77" s="108">
        <f>SUM(I78:I81)</f>
        <v>50744.020837999997</v>
      </c>
    </row>
    <row r="78" spans="1:10" x14ac:dyDescent="0.3">
      <c r="A78" s="221">
        <v>31</v>
      </c>
      <c r="B78" s="221"/>
      <c r="C78" s="221"/>
      <c r="D78" s="96" t="s">
        <v>20</v>
      </c>
      <c r="E78" s="109">
        <v>40401.599999999999</v>
      </c>
      <c r="F78" s="109">
        <v>39780.959999999999</v>
      </c>
      <c r="G78" s="109">
        <v>49255.28</v>
      </c>
      <c r="H78" s="109">
        <f>G78*1.5%+G78</f>
        <v>49994.109199999999</v>
      </c>
      <c r="I78" s="104">
        <f>G78*3.0225%+G78</f>
        <v>50744.020837999997</v>
      </c>
    </row>
    <row r="79" spans="1:10" x14ac:dyDescent="0.3">
      <c r="A79" s="221">
        <v>32</v>
      </c>
      <c r="B79" s="221"/>
      <c r="C79" s="221"/>
      <c r="D79" s="96" t="s">
        <v>32</v>
      </c>
      <c r="E79" s="109">
        <v>0</v>
      </c>
      <c r="F79" s="109">
        <v>0</v>
      </c>
      <c r="G79" s="109">
        <v>0</v>
      </c>
      <c r="H79" s="109">
        <v>0</v>
      </c>
      <c r="I79" s="109">
        <v>0</v>
      </c>
    </row>
    <row r="80" spans="1:10" x14ac:dyDescent="0.3">
      <c r="A80" s="221">
        <v>34</v>
      </c>
      <c r="B80" s="221"/>
      <c r="C80" s="221"/>
      <c r="D80" s="96" t="s">
        <v>45</v>
      </c>
      <c r="E80" s="109">
        <v>0</v>
      </c>
      <c r="F80" s="109">
        <v>0</v>
      </c>
      <c r="G80" s="109">
        <v>0</v>
      </c>
      <c r="H80" s="109">
        <v>0</v>
      </c>
      <c r="I80" s="109">
        <v>0</v>
      </c>
      <c r="J80" s="109"/>
    </row>
    <row r="81" spans="1:9" ht="27" x14ac:dyDescent="0.3">
      <c r="A81" s="221">
        <v>37</v>
      </c>
      <c r="B81" s="221"/>
      <c r="C81" s="221"/>
      <c r="D81" s="96" t="s">
        <v>46</v>
      </c>
      <c r="E81" s="109">
        <v>0</v>
      </c>
      <c r="F81" s="109">
        <v>0</v>
      </c>
      <c r="G81" s="109">
        <v>0</v>
      </c>
      <c r="H81" s="109">
        <v>0</v>
      </c>
      <c r="I81" s="109">
        <v>0</v>
      </c>
    </row>
    <row r="82" spans="1:9" ht="27" x14ac:dyDescent="0.3">
      <c r="A82" s="235">
        <v>4</v>
      </c>
      <c r="B82" s="235"/>
      <c r="C82" s="235"/>
      <c r="D82" s="39" t="s">
        <v>21</v>
      </c>
      <c r="E82" s="108">
        <f ca="1">E82</f>
        <v>0</v>
      </c>
      <c r="F82" s="108">
        <f ca="1">F82</f>
        <v>0</v>
      </c>
      <c r="G82" s="108">
        <f ca="1">G82</f>
        <v>0</v>
      </c>
      <c r="H82" s="108">
        <f ca="1">H82</f>
        <v>0</v>
      </c>
      <c r="I82" s="108">
        <f ca="1">I82</f>
        <v>0</v>
      </c>
    </row>
    <row r="83" spans="1:9" ht="27" x14ac:dyDescent="0.3">
      <c r="A83" s="221">
        <v>42</v>
      </c>
      <c r="B83" s="221"/>
      <c r="C83" s="221"/>
      <c r="D83" s="96" t="s">
        <v>47</v>
      </c>
      <c r="E83" s="109">
        <v>0</v>
      </c>
      <c r="F83" s="109">
        <v>0</v>
      </c>
      <c r="G83" s="109">
        <v>0</v>
      </c>
      <c r="H83" s="109">
        <v>0</v>
      </c>
      <c r="I83" s="109">
        <v>0</v>
      </c>
    </row>
    <row r="84" spans="1:9" x14ac:dyDescent="0.3">
      <c r="A84" s="122"/>
      <c r="B84" s="122"/>
      <c r="C84" s="122"/>
      <c r="D84" s="102"/>
      <c r="E84" s="114"/>
      <c r="F84" s="114"/>
      <c r="G84" s="114"/>
      <c r="H84" s="114"/>
      <c r="I84" s="114"/>
    </row>
    <row r="85" spans="1:9" x14ac:dyDescent="0.3">
      <c r="A85" s="122"/>
      <c r="B85" s="122"/>
      <c r="C85" s="122"/>
      <c r="D85" s="102"/>
      <c r="E85" s="114"/>
      <c r="F85" s="114"/>
      <c r="G85" s="114"/>
      <c r="H85" s="114"/>
      <c r="I85" s="114"/>
    </row>
    <row r="86" spans="1:9" x14ac:dyDescent="0.3">
      <c r="A86" s="122"/>
      <c r="B86" s="122"/>
      <c r="C86" s="122"/>
      <c r="D86" s="102"/>
      <c r="E86" s="114"/>
      <c r="F86" s="114"/>
      <c r="G86" s="114"/>
      <c r="H86" s="115"/>
      <c r="I86" s="115"/>
    </row>
    <row r="87" spans="1:9" ht="28.8" x14ac:dyDescent="0.3">
      <c r="A87" s="222" t="s">
        <v>112</v>
      </c>
      <c r="B87" s="222"/>
      <c r="C87" s="222"/>
      <c r="D87" s="101" t="s">
        <v>107</v>
      </c>
      <c r="E87" s="111">
        <f>E88</f>
        <v>88296.53</v>
      </c>
      <c r="F87" s="111">
        <f>F88</f>
        <v>84500</v>
      </c>
      <c r="G87" s="111">
        <f>G88</f>
        <v>89014.24</v>
      </c>
      <c r="H87" s="111">
        <f>H88</f>
        <v>90349.453600000008</v>
      </c>
      <c r="I87" s="111">
        <f>I88</f>
        <v>91704.695403999998</v>
      </c>
    </row>
    <row r="88" spans="1:9" x14ac:dyDescent="0.3">
      <c r="A88" s="236" t="s">
        <v>98</v>
      </c>
      <c r="B88" s="236"/>
      <c r="C88" s="236"/>
      <c r="D88" s="118" t="s">
        <v>113</v>
      </c>
      <c r="E88" s="111">
        <f>SUM(E89,E94)</f>
        <v>88296.53</v>
      </c>
      <c r="F88" s="111">
        <f>SUM(F89,F94)</f>
        <v>84500</v>
      </c>
      <c r="G88" s="111">
        <f>SUM(G89,G94)</f>
        <v>89014.24</v>
      </c>
      <c r="H88" s="111">
        <f>SUM(H89,H94)</f>
        <v>90349.453600000008</v>
      </c>
      <c r="I88" s="111">
        <f>SUM(I89,I94)</f>
        <v>91704.695403999998</v>
      </c>
    </row>
    <row r="89" spans="1:9" x14ac:dyDescent="0.3">
      <c r="A89" s="235">
        <v>3</v>
      </c>
      <c r="B89" s="235"/>
      <c r="C89" s="235"/>
      <c r="D89" s="39" t="s">
        <v>19</v>
      </c>
      <c r="E89" s="108">
        <f>SUM(E90:E93)</f>
        <v>88296.53</v>
      </c>
      <c r="F89" s="108">
        <f>SUM(F90:F93)</f>
        <v>84500</v>
      </c>
      <c r="G89" s="108">
        <f>SUM(G90:G93)</f>
        <v>89014.24</v>
      </c>
      <c r="H89" s="108">
        <f>SUM(H90:H93)</f>
        <v>90349.453600000008</v>
      </c>
      <c r="I89" s="108">
        <f>SUM(I90:I93)</f>
        <v>91704.695403999998</v>
      </c>
    </row>
    <row r="90" spans="1:9" x14ac:dyDescent="0.3">
      <c r="A90" s="221">
        <v>31</v>
      </c>
      <c r="B90" s="221"/>
      <c r="C90" s="221"/>
      <c r="D90" s="96" t="s">
        <v>20</v>
      </c>
      <c r="E90" s="109">
        <v>0</v>
      </c>
      <c r="F90" s="109">
        <v>0</v>
      </c>
      <c r="G90" s="109">
        <v>0</v>
      </c>
      <c r="H90" s="109">
        <v>0</v>
      </c>
      <c r="I90" s="109">
        <v>0</v>
      </c>
    </row>
    <row r="91" spans="1:9" x14ac:dyDescent="0.3">
      <c r="A91" s="221">
        <v>32</v>
      </c>
      <c r="B91" s="221"/>
      <c r="C91" s="221"/>
      <c r="D91" s="96" t="s">
        <v>32</v>
      </c>
      <c r="E91" s="109">
        <v>88296.53</v>
      </c>
      <c r="F91" s="109">
        <v>84500</v>
      </c>
      <c r="G91" s="109">
        <v>89014.24</v>
      </c>
      <c r="H91" s="109">
        <f>G91*1.5%+G91</f>
        <v>90349.453600000008</v>
      </c>
      <c r="I91" s="109">
        <f>G91*3.0225%+G91</f>
        <v>91704.695403999998</v>
      </c>
    </row>
    <row r="92" spans="1:9" x14ac:dyDescent="0.3">
      <c r="A92" s="221">
        <v>34</v>
      </c>
      <c r="B92" s="221"/>
      <c r="C92" s="221"/>
      <c r="D92" s="96" t="s">
        <v>45</v>
      </c>
      <c r="E92" s="109">
        <v>0</v>
      </c>
      <c r="F92" s="109">
        <v>0</v>
      </c>
      <c r="G92" s="109">
        <v>0</v>
      </c>
      <c r="H92" s="109">
        <v>0</v>
      </c>
      <c r="I92" s="109">
        <v>0</v>
      </c>
    </row>
    <row r="93" spans="1:9" ht="27" x14ac:dyDescent="0.3">
      <c r="A93" s="221">
        <v>37</v>
      </c>
      <c r="B93" s="221"/>
      <c r="C93" s="221"/>
      <c r="D93" s="96" t="s">
        <v>46</v>
      </c>
      <c r="E93" s="109">
        <v>0</v>
      </c>
      <c r="F93" s="109">
        <v>0</v>
      </c>
      <c r="G93" s="109">
        <v>0</v>
      </c>
      <c r="H93" s="109">
        <v>0</v>
      </c>
      <c r="I93" s="109">
        <v>0</v>
      </c>
    </row>
    <row r="94" spans="1:9" ht="27" x14ac:dyDescent="0.3">
      <c r="A94" s="235">
        <v>4</v>
      </c>
      <c r="B94" s="235"/>
      <c r="C94" s="235"/>
      <c r="D94" s="39" t="s">
        <v>21</v>
      </c>
      <c r="E94" s="108">
        <f>SUM(E95:E96)</f>
        <v>0</v>
      </c>
      <c r="F94" s="108">
        <f>SUM(F95:F96)</f>
        <v>0</v>
      </c>
      <c r="G94" s="108">
        <f>SUM(G95:G96)</f>
        <v>0</v>
      </c>
      <c r="H94" s="108">
        <f>SUM(H95:H96)</f>
        <v>0</v>
      </c>
      <c r="I94" s="108">
        <f>SUM(I95:I96)</f>
        <v>0</v>
      </c>
    </row>
    <row r="95" spans="1:9" ht="27" x14ac:dyDescent="0.3">
      <c r="A95" s="218">
        <v>42</v>
      </c>
      <c r="B95" s="219"/>
      <c r="C95" s="220"/>
      <c r="D95" s="96" t="s">
        <v>21</v>
      </c>
      <c r="E95" s="109">
        <v>0</v>
      </c>
      <c r="F95" s="109">
        <v>0</v>
      </c>
      <c r="G95" s="109">
        <v>0</v>
      </c>
      <c r="H95" s="109">
        <v>0</v>
      </c>
      <c r="I95" s="109">
        <v>0</v>
      </c>
    </row>
    <row r="96" spans="1:9" x14ac:dyDescent="0.3">
      <c r="A96" s="218">
        <v>45</v>
      </c>
      <c r="B96" s="219"/>
      <c r="C96" s="220"/>
      <c r="D96" s="96" t="s">
        <v>116</v>
      </c>
      <c r="E96" s="109">
        <v>0</v>
      </c>
      <c r="F96" s="109">
        <v>0</v>
      </c>
      <c r="G96" s="109">
        <v>0</v>
      </c>
      <c r="H96" s="109">
        <v>0</v>
      </c>
      <c r="I96" s="109">
        <v>0</v>
      </c>
    </row>
    <row r="97" spans="1:9" x14ac:dyDescent="0.3">
      <c r="A97" s="122"/>
      <c r="B97" s="122"/>
      <c r="C97" s="122"/>
      <c r="D97" s="102"/>
      <c r="E97" s="114"/>
      <c r="F97" s="114"/>
      <c r="G97" s="114"/>
      <c r="H97" s="114"/>
      <c r="I97" s="114"/>
    </row>
    <row r="98" spans="1:9" x14ac:dyDescent="0.3">
      <c r="A98" s="122"/>
      <c r="B98" s="122"/>
      <c r="C98" s="122"/>
      <c r="D98" s="102"/>
      <c r="E98" s="114"/>
      <c r="F98" s="114"/>
      <c r="G98" s="114"/>
      <c r="H98" s="114"/>
      <c r="I98" s="114"/>
    </row>
    <row r="99" spans="1:9" x14ac:dyDescent="0.3">
      <c r="A99" s="122"/>
      <c r="B99" s="122"/>
      <c r="C99" s="122"/>
      <c r="D99" s="102"/>
      <c r="E99" s="114"/>
      <c r="F99" s="114"/>
      <c r="G99" s="114"/>
      <c r="H99" s="115"/>
      <c r="I99" s="115"/>
    </row>
    <row r="100" spans="1:9" ht="28.8" x14ac:dyDescent="0.3">
      <c r="A100" s="222" t="s">
        <v>114</v>
      </c>
      <c r="B100" s="222"/>
      <c r="C100" s="222"/>
      <c r="D100" s="101" t="s">
        <v>102</v>
      </c>
      <c r="E100" s="111">
        <f>E101</f>
        <v>895.5</v>
      </c>
      <c r="F100" s="111">
        <f>F101</f>
        <v>830</v>
      </c>
      <c r="G100" s="111">
        <f>G101</f>
        <v>830</v>
      </c>
      <c r="H100" s="111">
        <f>H101</f>
        <v>842.45</v>
      </c>
      <c r="I100" s="111">
        <f>I101</f>
        <v>855.09</v>
      </c>
    </row>
    <row r="101" spans="1:9" x14ac:dyDescent="0.3">
      <c r="A101" s="236" t="s">
        <v>98</v>
      </c>
      <c r="B101" s="236"/>
      <c r="C101" s="236"/>
      <c r="D101" s="118" t="s">
        <v>120</v>
      </c>
      <c r="E101" s="111">
        <f>SUM(E102,E108)</f>
        <v>895.5</v>
      </c>
      <c r="F101" s="111">
        <f>SUM(F102,F108)</f>
        <v>830</v>
      </c>
      <c r="G101" s="111">
        <f>SUM(G102,G108)</f>
        <v>830</v>
      </c>
      <c r="H101" s="111">
        <f>SUM(H102,H108)</f>
        <v>842.45</v>
      </c>
      <c r="I101" s="111">
        <f>SUM(I102,I108)</f>
        <v>855.09</v>
      </c>
    </row>
    <row r="102" spans="1:9" x14ac:dyDescent="0.3">
      <c r="A102" s="235">
        <v>3</v>
      </c>
      <c r="B102" s="235"/>
      <c r="C102" s="235"/>
      <c r="D102" s="39" t="s">
        <v>19</v>
      </c>
      <c r="E102" s="108">
        <f>SUM(E103:E107)</f>
        <v>895.5</v>
      </c>
      <c r="F102" s="108">
        <f>SUM(F103:F107)</f>
        <v>830</v>
      </c>
      <c r="G102" s="108">
        <f>SUM(G103:G107)</f>
        <v>830</v>
      </c>
      <c r="H102" s="108">
        <f>SUM(H103:H107)</f>
        <v>842.45</v>
      </c>
      <c r="I102" s="108">
        <f>SUM(I103:I107)</f>
        <v>855.09</v>
      </c>
    </row>
    <row r="103" spans="1:9" x14ac:dyDescent="0.3">
      <c r="A103" s="221">
        <v>31</v>
      </c>
      <c r="B103" s="221"/>
      <c r="C103" s="221"/>
      <c r="D103" s="96" t="s">
        <v>20</v>
      </c>
      <c r="E103" s="109">
        <v>0</v>
      </c>
      <c r="F103" s="109">
        <v>0</v>
      </c>
      <c r="G103" s="109">
        <v>0</v>
      </c>
      <c r="H103" s="109">
        <v>0</v>
      </c>
      <c r="I103" s="109">
        <v>0</v>
      </c>
    </row>
    <row r="104" spans="1:9" x14ac:dyDescent="0.3">
      <c r="A104" s="221">
        <v>32</v>
      </c>
      <c r="B104" s="221"/>
      <c r="C104" s="221"/>
      <c r="D104" s="96" t="s">
        <v>32</v>
      </c>
      <c r="E104" s="109">
        <v>0</v>
      </c>
      <c r="F104" s="109">
        <v>0</v>
      </c>
      <c r="G104" s="109">
        <v>0</v>
      </c>
      <c r="H104" s="109">
        <v>0</v>
      </c>
      <c r="I104" s="109">
        <v>0</v>
      </c>
    </row>
    <row r="105" spans="1:9" x14ac:dyDescent="0.3">
      <c r="A105" s="221">
        <v>34</v>
      </c>
      <c r="B105" s="221"/>
      <c r="C105" s="221"/>
      <c r="D105" s="96" t="s">
        <v>45</v>
      </c>
      <c r="E105" s="109">
        <v>0</v>
      </c>
      <c r="F105" s="109">
        <v>0</v>
      </c>
      <c r="G105" s="109">
        <v>0</v>
      </c>
      <c r="H105" s="109">
        <v>0</v>
      </c>
      <c r="I105" s="109">
        <v>0</v>
      </c>
    </row>
    <row r="106" spans="1:9" ht="27" x14ac:dyDescent="0.3">
      <c r="A106" s="221">
        <v>37</v>
      </c>
      <c r="B106" s="221"/>
      <c r="C106" s="221"/>
      <c r="D106" s="96" t="s">
        <v>46</v>
      </c>
      <c r="E106" s="109">
        <v>0</v>
      </c>
      <c r="F106" s="109">
        <v>0</v>
      </c>
      <c r="G106" s="109">
        <v>0</v>
      </c>
      <c r="H106" s="109">
        <v>0</v>
      </c>
      <c r="I106" s="109">
        <v>0</v>
      </c>
    </row>
    <row r="107" spans="1:9" x14ac:dyDescent="0.3">
      <c r="A107" s="218">
        <v>38</v>
      </c>
      <c r="B107" s="219"/>
      <c r="C107" s="220"/>
      <c r="D107" s="96" t="s">
        <v>115</v>
      </c>
      <c r="E107" s="109">
        <v>895.5</v>
      </c>
      <c r="F107" s="109">
        <v>830</v>
      </c>
      <c r="G107" s="109">
        <v>830</v>
      </c>
      <c r="H107" s="109">
        <v>842.45</v>
      </c>
      <c r="I107" s="109">
        <v>855.09</v>
      </c>
    </row>
    <row r="108" spans="1:9" ht="27" x14ac:dyDescent="0.3">
      <c r="A108" s="235">
        <v>4</v>
      </c>
      <c r="B108" s="235"/>
      <c r="C108" s="235"/>
      <c r="D108" s="39" t="s">
        <v>21</v>
      </c>
      <c r="E108" s="108">
        <f>E109</f>
        <v>0</v>
      </c>
      <c r="F108" s="108">
        <f>F109</f>
        <v>0</v>
      </c>
      <c r="G108" s="108">
        <f>G109</f>
        <v>0</v>
      </c>
      <c r="H108" s="108">
        <f>H109</f>
        <v>0</v>
      </c>
      <c r="I108" s="108">
        <f>I109</f>
        <v>0</v>
      </c>
    </row>
    <row r="109" spans="1:9" ht="27" x14ac:dyDescent="0.3">
      <c r="A109" s="221">
        <v>42</v>
      </c>
      <c r="B109" s="221"/>
      <c r="C109" s="221"/>
      <c r="D109" s="96" t="s">
        <v>47</v>
      </c>
      <c r="E109" s="104">
        <v>0</v>
      </c>
      <c r="F109" s="104">
        <v>0</v>
      </c>
      <c r="G109" s="104">
        <v>0</v>
      </c>
      <c r="H109" s="104">
        <v>0</v>
      </c>
      <c r="I109" s="104">
        <v>0</v>
      </c>
    </row>
    <row r="110" spans="1:9" x14ac:dyDescent="0.3">
      <c r="A110" s="122"/>
      <c r="B110" s="122"/>
      <c r="C110" s="122"/>
      <c r="D110" s="102"/>
      <c r="E110" s="115"/>
      <c r="F110" s="115"/>
      <c r="G110" s="115"/>
      <c r="H110" s="115"/>
      <c r="I110" s="115"/>
    </row>
    <row r="111" spans="1:9" x14ac:dyDescent="0.3">
      <c r="A111" s="122"/>
      <c r="B111" s="122"/>
      <c r="C111" s="122"/>
      <c r="D111" s="102"/>
      <c r="E111" s="115"/>
      <c r="F111" s="115"/>
      <c r="G111" s="115"/>
      <c r="H111" s="115"/>
      <c r="I111" s="115"/>
    </row>
    <row r="113" spans="1:9" ht="28.8" x14ac:dyDescent="0.3">
      <c r="A113" s="222" t="s">
        <v>121</v>
      </c>
      <c r="B113" s="222"/>
      <c r="C113" s="222"/>
      <c r="D113" s="101" t="s">
        <v>122</v>
      </c>
      <c r="E113" s="111">
        <f t="shared" ref="E113:F115" si="6">E114</f>
        <v>24904.95</v>
      </c>
      <c r="F113" s="111">
        <f t="shared" si="6"/>
        <v>17676.66</v>
      </c>
      <c r="G113" s="111">
        <f t="shared" ref="G113:I114" si="7">G114</f>
        <v>22644</v>
      </c>
      <c r="H113" s="111">
        <f t="shared" si="7"/>
        <v>22983.66</v>
      </c>
      <c r="I113" s="111">
        <f t="shared" si="7"/>
        <v>23328.4149</v>
      </c>
    </row>
    <row r="114" spans="1:9" x14ac:dyDescent="0.3">
      <c r="A114" s="236" t="s">
        <v>109</v>
      </c>
      <c r="B114" s="236"/>
      <c r="C114" s="236"/>
      <c r="D114" s="118" t="s">
        <v>106</v>
      </c>
      <c r="E114" s="111">
        <f t="shared" si="6"/>
        <v>24904.95</v>
      </c>
      <c r="F114" s="111">
        <f t="shared" si="6"/>
        <v>17676.66</v>
      </c>
      <c r="G114" s="111">
        <f t="shared" si="7"/>
        <v>22644</v>
      </c>
      <c r="H114" s="111">
        <f t="shared" si="7"/>
        <v>22983.66</v>
      </c>
      <c r="I114" s="111">
        <f t="shared" si="7"/>
        <v>23328.4149</v>
      </c>
    </row>
    <row r="115" spans="1:9" x14ac:dyDescent="0.3">
      <c r="A115" s="235">
        <v>3</v>
      </c>
      <c r="B115" s="235"/>
      <c r="C115" s="235"/>
      <c r="D115" s="39" t="s">
        <v>19</v>
      </c>
      <c r="E115" s="108">
        <f t="shared" si="6"/>
        <v>24904.95</v>
      </c>
      <c r="F115" s="108">
        <f t="shared" si="6"/>
        <v>17676.66</v>
      </c>
      <c r="G115" s="108">
        <f>G116</f>
        <v>22644</v>
      </c>
      <c r="H115" s="108">
        <f>H116</f>
        <v>22983.66</v>
      </c>
      <c r="I115" s="108">
        <f>I116</f>
        <v>23328.4149</v>
      </c>
    </row>
    <row r="116" spans="1:9" x14ac:dyDescent="0.3">
      <c r="A116" s="221">
        <v>32</v>
      </c>
      <c r="B116" s="221"/>
      <c r="C116" s="221"/>
      <c r="D116" s="96" t="s">
        <v>32</v>
      </c>
      <c r="E116" s="109">
        <v>24904.95</v>
      </c>
      <c r="F116" s="109">
        <v>17676.66</v>
      </c>
      <c r="G116" s="109">
        <v>22644</v>
      </c>
      <c r="H116" s="109">
        <f>G116*1.5%+G116</f>
        <v>22983.66</v>
      </c>
      <c r="I116" s="104">
        <f>G116*3.0225%+G116</f>
        <v>23328.4149</v>
      </c>
    </row>
    <row r="117" spans="1:9" x14ac:dyDescent="0.3">
      <c r="A117" s="122"/>
      <c r="B117" s="122"/>
      <c r="C117" s="122"/>
      <c r="D117" s="102"/>
      <c r="E117" s="114"/>
      <c r="F117" s="114"/>
      <c r="G117" s="114"/>
      <c r="H117" s="114"/>
      <c r="I117" s="115"/>
    </row>
    <row r="119" spans="1:9" ht="28.8" x14ac:dyDescent="0.3">
      <c r="A119" s="246" t="s">
        <v>101</v>
      </c>
      <c r="B119" s="246"/>
      <c r="C119" s="246"/>
      <c r="D119" s="103" t="s">
        <v>102</v>
      </c>
      <c r="E119" s="113">
        <f t="shared" ref="E119:F121" si="8">E120</f>
        <v>8018.15</v>
      </c>
      <c r="F119" s="113">
        <f t="shared" si="8"/>
        <v>17318.89</v>
      </c>
      <c r="G119" s="113">
        <f t="shared" ref="G119:I121" si="9">G120</f>
        <v>6500</v>
      </c>
      <c r="H119" s="113">
        <f t="shared" si="9"/>
        <v>6597.5</v>
      </c>
      <c r="I119" s="113">
        <f t="shared" si="9"/>
        <v>6696.4624999999996</v>
      </c>
    </row>
    <row r="120" spans="1:9" x14ac:dyDescent="0.3">
      <c r="A120" s="236" t="s">
        <v>109</v>
      </c>
      <c r="B120" s="236"/>
      <c r="C120" s="236"/>
      <c r="D120" s="118" t="s">
        <v>126</v>
      </c>
      <c r="E120" s="111">
        <f t="shared" si="8"/>
        <v>8018.15</v>
      </c>
      <c r="F120" s="111">
        <f t="shared" si="8"/>
        <v>17318.89</v>
      </c>
      <c r="G120" s="111">
        <f t="shared" si="9"/>
        <v>6500</v>
      </c>
      <c r="H120" s="111">
        <f t="shared" si="9"/>
        <v>6597.5</v>
      </c>
      <c r="I120" s="111">
        <f t="shared" si="9"/>
        <v>6696.4624999999996</v>
      </c>
    </row>
    <row r="121" spans="1:9" x14ac:dyDescent="0.3">
      <c r="A121" s="235">
        <v>3</v>
      </c>
      <c r="B121" s="235"/>
      <c r="C121" s="235"/>
      <c r="D121" s="39" t="s">
        <v>19</v>
      </c>
      <c r="E121" s="108">
        <f t="shared" si="8"/>
        <v>8018.15</v>
      </c>
      <c r="F121" s="108">
        <f t="shared" si="8"/>
        <v>17318.89</v>
      </c>
      <c r="G121" s="108">
        <f t="shared" si="9"/>
        <v>6500</v>
      </c>
      <c r="H121" s="108">
        <f t="shared" si="9"/>
        <v>6597.5</v>
      </c>
      <c r="I121" s="108">
        <f t="shared" si="9"/>
        <v>6696.4624999999996</v>
      </c>
    </row>
    <row r="122" spans="1:9" x14ac:dyDescent="0.3">
      <c r="A122" s="221">
        <v>32</v>
      </c>
      <c r="B122" s="221"/>
      <c r="C122" s="221"/>
      <c r="D122" s="96" t="s">
        <v>32</v>
      </c>
      <c r="E122" s="109">
        <v>8018.15</v>
      </c>
      <c r="F122" s="109">
        <v>17318.89</v>
      </c>
      <c r="G122" s="109">
        <v>6500</v>
      </c>
      <c r="H122" s="109">
        <f>G122*1.5%+G122</f>
        <v>6597.5</v>
      </c>
      <c r="I122" s="109">
        <f>G122*3.0225%+G122</f>
        <v>6696.4624999999996</v>
      </c>
    </row>
    <row r="123" spans="1:9" x14ac:dyDescent="0.3">
      <c r="A123" s="122"/>
      <c r="B123" s="122"/>
      <c r="C123" s="122"/>
      <c r="D123" s="102"/>
      <c r="E123" s="114"/>
      <c r="F123" s="114"/>
      <c r="G123" s="114"/>
      <c r="H123" s="114"/>
      <c r="I123" s="114"/>
    </row>
    <row r="124" spans="1:9" x14ac:dyDescent="0.3">
      <c r="A124" s="122"/>
      <c r="B124" s="122"/>
      <c r="C124" s="122"/>
      <c r="D124" s="102"/>
      <c r="E124" s="114"/>
      <c r="F124" s="114"/>
      <c r="G124" s="114"/>
      <c r="H124" s="115"/>
      <c r="I124" s="115"/>
    </row>
    <row r="125" spans="1:9" x14ac:dyDescent="0.3">
      <c r="A125" s="237" t="s">
        <v>123</v>
      </c>
      <c r="B125" s="238"/>
      <c r="C125" s="239"/>
      <c r="D125" s="103" t="s">
        <v>124</v>
      </c>
      <c r="E125" s="113">
        <f t="shared" ref="E125:F127" si="10">E126</f>
        <v>8250</v>
      </c>
      <c r="F125" s="113">
        <f t="shared" si="10"/>
        <v>75697.34</v>
      </c>
      <c r="G125" s="113">
        <f t="shared" ref="G125:G127" si="11">G126</f>
        <v>0</v>
      </c>
      <c r="H125" s="113">
        <f t="shared" ref="H125:H127" si="12">H126</f>
        <v>0</v>
      </c>
      <c r="I125" s="113">
        <f t="shared" ref="I125:I127" si="13">I126</f>
        <v>0</v>
      </c>
    </row>
    <row r="126" spans="1:9" x14ac:dyDescent="0.3">
      <c r="A126" s="250" t="s">
        <v>109</v>
      </c>
      <c r="B126" s="251"/>
      <c r="C126" s="252"/>
      <c r="D126" s="118" t="s">
        <v>106</v>
      </c>
      <c r="E126" s="111">
        <f t="shared" si="10"/>
        <v>8250</v>
      </c>
      <c r="F126" s="111">
        <f t="shared" si="10"/>
        <v>75697.34</v>
      </c>
      <c r="G126" s="111">
        <f t="shared" si="11"/>
        <v>0</v>
      </c>
      <c r="H126" s="111">
        <f t="shared" si="12"/>
        <v>0</v>
      </c>
      <c r="I126" s="111">
        <f t="shared" si="13"/>
        <v>0</v>
      </c>
    </row>
    <row r="127" spans="1:9" ht="27" x14ac:dyDescent="0.3">
      <c r="A127" s="232">
        <v>4</v>
      </c>
      <c r="B127" s="233"/>
      <c r="C127" s="234"/>
      <c r="D127" s="39" t="s">
        <v>21</v>
      </c>
      <c r="E127" s="108">
        <f t="shared" si="10"/>
        <v>8250</v>
      </c>
      <c r="F127" s="108">
        <f t="shared" si="10"/>
        <v>75697.34</v>
      </c>
      <c r="G127" s="108">
        <f t="shared" si="11"/>
        <v>0</v>
      </c>
      <c r="H127" s="108">
        <f t="shared" si="12"/>
        <v>0</v>
      </c>
      <c r="I127" s="108">
        <f t="shared" si="13"/>
        <v>0</v>
      </c>
    </row>
    <row r="128" spans="1:9" x14ac:dyDescent="0.3">
      <c r="A128" s="218">
        <v>42</v>
      </c>
      <c r="B128" s="219"/>
      <c r="C128" s="220"/>
      <c r="D128" s="96" t="s">
        <v>125</v>
      </c>
      <c r="E128" s="109">
        <v>8250</v>
      </c>
      <c r="F128" s="109">
        <v>75697.34</v>
      </c>
      <c r="G128" s="109">
        <v>0</v>
      </c>
      <c r="H128" s="109">
        <v>0</v>
      </c>
      <c r="I128" s="109">
        <v>0</v>
      </c>
    </row>
  </sheetData>
  <mergeCells count="101">
    <mergeCell ref="A125:C125"/>
    <mergeCell ref="A126:C126"/>
    <mergeCell ref="A127:C127"/>
    <mergeCell ref="A128:C128"/>
    <mergeCell ref="A116:C116"/>
    <mergeCell ref="A100:C100"/>
    <mergeCell ref="A70:C70"/>
    <mergeCell ref="A34:C34"/>
    <mergeCell ref="A96:C96"/>
    <mergeCell ref="A69:C69"/>
    <mergeCell ref="A119:C119"/>
    <mergeCell ref="A120:C120"/>
    <mergeCell ref="A121:C121"/>
    <mergeCell ref="A122:C122"/>
    <mergeCell ref="A91:C91"/>
    <mergeCell ref="A92:C92"/>
    <mergeCell ref="A93:C93"/>
    <mergeCell ref="A94:C94"/>
    <mergeCell ref="A63:C63"/>
    <mergeCell ref="A42:C42"/>
    <mergeCell ref="A43:C43"/>
    <mergeCell ref="A44:C44"/>
    <mergeCell ref="A45:C45"/>
    <mergeCell ref="A46:C46"/>
    <mergeCell ref="A113:C113"/>
    <mergeCell ref="A114:C114"/>
    <mergeCell ref="A115:C115"/>
    <mergeCell ref="A87:C87"/>
    <mergeCell ref="A88:C88"/>
    <mergeCell ref="A89:C89"/>
    <mergeCell ref="A90:C90"/>
    <mergeCell ref="A75:C75"/>
    <mergeCell ref="A76:C76"/>
    <mergeCell ref="A77:C77"/>
    <mergeCell ref="A78:C78"/>
    <mergeCell ref="A79:C79"/>
    <mergeCell ref="A80:C80"/>
    <mergeCell ref="A83:C83"/>
    <mergeCell ref="A105:C105"/>
    <mergeCell ref="A106:C106"/>
    <mergeCell ref="A108:C108"/>
    <mergeCell ref="A109:C109"/>
    <mergeCell ref="A107:C107"/>
    <mergeCell ref="A81:C81"/>
    <mergeCell ref="A101:C101"/>
    <mergeCell ref="A102:C102"/>
    <mergeCell ref="A103:C103"/>
    <mergeCell ref="A104:C104"/>
    <mergeCell ref="A1:I1"/>
    <mergeCell ref="A2:I2"/>
    <mergeCell ref="A4:C4"/>
    <mergeCell ref="A11:C11"/>
    <mergeCell ref="A24:C24"/>
    <mergeCell ref="A26:C26"/>
    <mergeCell ref="A27:C27"/>
    <mergeCell ref="A82:C82"/>
    <mergeCell ref="A95:C95"/>
    <mergeCell ref="A37:C37"/>
    <mergeCell ref="A38:C38"/>
    <mergeCell ref="A52:C52"/>
    <mergeCell ref="A54:C54"/>
    <mergeCell ref="A55:C55"/>
    <mergeCell ref="A56:C56"/>
    <mergeCell ref="A57:C57"/>
    <mergeCell ref="A58:C58"/>
    <mergeCell ref="A59:C59"/>
    <mergeCell ref="A53:C53"/>
    <mergeCell ref="A41:C41"/>
    <mergeCell ref="A65:C65"/>
    <mergeCell ref="A5:C5"/>
    <mergeCell ref="A6:C6"/>
    <mergeCell ref="A7:C7"/>
    <mergeCell ref="A8:C8"/>
    <mergeCell ref="A9:C9"/>
    <mergeCell ref="A10:C10"/>
    <mergeCell ref="A13:C13"/>
    <mergeCell ref="A14:C14"/>
    <mergeCell ref="A29:C29"/>
    <mergeCell ref="A18:C18"/>
    <mergeCell ref="A19:C19"/>
    <mergeCell ref="A20:C20"/>
    <mergeCell ref="A21:C21"/>
    <mergeCell ref="A22:C22"/>
    <mergeCell ref="A23:C23"/>
    <mergeCell ref="A60:C60"/>
    <mergeCell ref="A62:C62"/>
    <mergeCell ref="A25:C25"/>
    <mergeCell ref="A33:C33"/>
    <mergeCell ref="A66:C66"/>
    <mergeCell ref="A67:C67"/>
    <mergeCell ref="A68:C68"/>
    <mergeCell ref="A12:C12"/>
    <mergeCell ref="A30:C30"/>
    <mergeCell ref="A32:C32"/>
    <mergeCell ref="A31:C31"/>
    <mergeCell ref="A64:C64"/>
    <mergeCell ref="A35:C35"/>
    <mergeCell ref="A36:C36"/>
    <mergeCell ref="A47:C47"/>
    <mergeCell ref="A48:C48"/>
    <mergeCell ref="A49:C49"/>
  </mergeCells>
  <pageMargins left="0.7" right="0.7" top="0.75" bottom="0.75" header="0.3" footer="0.3"/>
  <pageSetup paperSize="9" scale="6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5</vt:i4>
      </vt:variant>
    </vt:vector>
  </HeadingPairs>
  <TitlesOfParts>
    <vt:vector size="5" baseType="lpstr">
      <vt:lpstr>SAŽETAK</vt:lpstr>
      <vt:lpstr> Račun prihoda i rashoda</vt:lpstr>
      <vt:lpstr>Rashodi prema funkcijskoj kl</vt:lpstr>
      <vt:lpstr>Račun financiranja</vt:lpstr>
      <vt:lpstr>POSEBNI DIO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Korisnik</cp:lastModifiedBy>
  <cp:lastPrinted>2025-10-30T07:44:00Z</cp:lastPrinted>
  <dcterms:created xsi:type="dcterms:W3CDTF">2022-08-12T12:51:27Z</dcterms:created>
  <dcterms:modified xsi:type="dcterms:W3CDTF">2025-12-29T11:47:03Z</dcterms:modified>
</cp:coreProperties>
</file>